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Therese\Documents\Geoff\websites\maps\"/>
    </mc:Choice>
  </mc:AlternateContent>
  <xr:revisionPtr revIDLastSave="0" documentId="13_ncr:1_{6D064978-9DFF-4104-B433-27F178B4A4ED}" xr6:coauthVersionLast="45" xr6:coauthVersionMax="45" xr10:uidLastSave="{00000000-0000-0000-0000-000000000000}"/>
  <workbookProtection workbookAlgorithmName="SHA-512" workbookHashValue="SS0ScdjobulkMwy+CrGN14MG5Eo4JG3eRojaKZmj7jH314Wxt+Ze5lu4v/qapmosblhLxj/mlf+RymjfuhSnVg==" workbookSaltValue="6EjVsiBroUhE8i7nC5h8sw==" workbookSpinCount="100000" lockStructure="1"/>
  <bookViews>
    <workbookView xWindow="-120" yWindow="-120" windowWidth="20730" windowHeight="11160" xr2:uid="{00000000-000D-0000-FFFF-FFFF00000000}"/>
  </bookViews>
  <sheets>
    <sheet name="Matrix Maker" sheetId="4" r:id="rId1"/>
    <sheet name="Perceptual Map Worksheet" sheetId="2" state="hidden" r:id="rId2"/>
    <sheet name="Converter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3" l="1"/>
  <c r="M6" i="4" l="1"/>
  <c r="M7" i="4" s="1"/>
  <c r="M5" i="4"/>
  <c r="M4" i="4"/>
  <c r="M2" i="4" s="1"/>
  <c r="K6" i="4"/>
  <c r="K7" i="4" s="1"/>
  <c r="K5" i="4"/>
  <c r="K4" i="4"/>
  <c r="K2" i="4" s="1"/>
  <c r="C50" i="2"/>
  <c r="D5" i="3"/>
  <c r="J3" i="3" s="1"/>
  <c r="K3" i="4" l="1"/>
  <c r="K1" i="4" s="1"/>
  <c r="E16" i="4" s="1"/>
  <c r="M3" i="4"/>
  <c r="M1" i="4" s="1"/>
  <c r="G16" i="4" s="1"/>
  <c r="T33" i="3"/>
  <c r="T29" i="3"/>
  <c r="T25" i="3"/>
  <c r="T17" i="3"/>
  <c r="T32" i="3"/>
  <c r="T28" i="3"/>
  <c r="T24" i="3"/>
  <c r="T16" i="3"/>
  <c r="T31" i="3"/>
  <c r="T27" i="3"/>
  <c r="T15" i="3"/>
  <c r="T30" i="3"/>
  <c r="T26" i="3"/>
  <c r="T18" i="3"/>
  <c r="M5" i="3"/>
  <c r="E21" i="4"/>
  <c r="G21" i="4"/>
  <c r="C37" i="2"/>
  <c r="C36" i="2"/>
  <c r="I55" i="2" l="1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C55" i="2"/>
  <c r="C54" i="2"/>
  <c r="C53" i="2"/>
  <c r="C52" i="2"/>
  <c r="C51" i="2"/>
  <c r="C49" i="2"/>
  <c r="C48" i="2"/>
  <c r="C47" i="2"/>
  <c r="C46" i="2"/>
  <c r="C45" i="2"/>
  <c r="C44" i="2"/>
  <c r="C43" i="2"/>
  <c r="C42" i="2"/>
  <c r="C41" i="2"/>
  <c r="C40" i="2"/>
  <c r="C39" i="2"/>
  <c r="C38" i="2"/>
  <c r="C35" i="2"/>
  <c r="C34" i="2"/>
  <c r="C33" i="2"/>
  <c r="C32" i="2"/>
  <c r="C31" i="2"/>
  <c r="K6" i="3"/>
  <c r="J5" i="3"/>
  <c r="E33" i="3" l="1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D33" i="3"/>
  <c r="D32" i="3"/>
  <c r="D31" i="3"/>
  <c r="D30" i="3"/>
  <c r="D29" i="3"/>
  <c r="D28" i="3"/>
  <c r="D27" i="3"/>
  <c r="D26" i="3"/>
  <c r="D25" i="3"/>
  <c r="D24" i="3"/>
  <c r="D23" i="3"/>
  <c r="T23" i="3" s="1"/>
  <c r="D22" i="3"/>
  <c r="T22" i="3" s="1"/>
  <c r="D21" i="3"/>
  <c r="T21" i="3" s="1"/>
  <c r="D20" i="3"/>
  <c r="T20" i="3" s="1"/>
  <c r="D19" i="3"/>
  <c r="T19" i="3" s="1"/>
  <c r="D18" i="3"/>
  <c r="D17" i="3"/>
  <c r="D16" i="3"/>
  <c r="D15" i="3"/>
  <c r="D14" i="3"/>
  <c r="T14" i="3" s="1"/>
  <c r="D13" i="3"/>
  <c r="T13" i="3" s="1"/>
  <c r="D12" i="3"/>
  <c r="T12" i="3" s="1"/>
  <c r="D11" i="3"/>
  <c r="T11" i="3" s="1"/>
  <c r="D10" i="3"/>
  <c r="T10" i="3" s="1"/>
  <c r="D9" i="3"/>
  <c r="T9" i="3" s="1"/>
  <c r="E5" i="3"/>
  <c r="D6" i="3"/>
  <c r="E29" i="4"/>
  <c r="G29" i="4"/>
  <c r="U13" i="3" l="1"/>
  <c r="U11" i="3"/>
  <c r="U10" i="3"/>
  <c r="U14" i="3"/>
  <c r="U22" i="3"/>
  <c r="W22" i="3" s="1"/>
  <c r="U30" i="3"/>
  <c r="W30" i="3" s="1"/>
  <c r="U15" i="3"/>
  <c r="W15" i="3" s="1"/>
  <c r="U23" i="3"/>
  <c r="W23" i="3" s="1"/>
  <c r="U31" i="3"/>
  <c r="W31" i="3" s="1"/>
  <c r="U16" i="3"/>
  <c r="W16" i="3" s="1"/>
  <c r="U24" i="3"/>
  <c r="W24" i="3" s="1"/>
  <c r="U32" i="3"/>
  <c r="W32" i="3" s="1"/>
  <c r="U17" i="3"/>
  <c r="W17" i="3" s="1"/>
  <c r="U25" i="3"/>
  <c r="W25" i="3" s="1"/>
  <c r="U33" i="3"/>
  <c r="W33" i="3" s="1"/>
  <c r="U18" i="3"/>
  <c r="W18" i="3" s="1"/>
  <c r="U26" i="3"/>
  <c r="W26" i="3" s="1"/>
  <c r="U19" i="3"/>
  <c r="W19" i="3" s="1"/>
  <c r="U27" i="3"/>
  <c r="W27" i="3" s="1"/>
  <c r="U20" i="3"/>
  <c r="W20" i="3" s="1"/>
  <c r="U28" i="3"/>
  <c r="W28" i="3" s="1"/>
  <c r="U21" i="3"/>
  <c r="W21" i="3" s="1"/>
  <c r="U29" i="3"/>
  <c r="W29" i="3" s="1"/>
  <c r="U12" i="3"/>
  <c r="U9" i="3"/>
  <c r="J6" i="3"/>
  <c r="J7" i="3" s="1"/>
  <c r="J4" i="3" s="1"/>
  <c r="O8" i="3" s="1"/>
  <c r="L3" i="3"/>
  <c r="V9" i="3" s="1"/>
  <c r="K22" i="3"/>
  <c r="J12" i="3"/>
  <c r="J20" i="3"/>
  <c r="L20" i="3" s="1"/>
  <c r="V20" i="3"/>
  <c r="J28" i="3"/>
  <c r="V28" i="3"/>
  <c r="K11" i="3"/>
  <c r="K19" i="3"/>
  <c r="M19" i="3" s="1"/>
  <c r="J15" i="3"/>
  <c r="L15" i="3" s="1"/>
  <c r="V15" i="3"/>
  <c r="J31" i="3"/>
  <c r="V31" i="3"/>
  <c r="J16" i="3"/>
  <c r="V16" i="3"/>
  <c r="J11" i="3"/>
  <c r="L11" i="3" s="1"/>
  <c r="J19" i="3"/>
  <c r="L19" i="3" s="1"/>
  <c r="V19" i="3"/>
  <c r="J27" i="3"/>
  <c r="V27" i="3"/>
  <c r="J13" i="3"/>
  <c r="J21" i="3"/>
  <c r="L21" i="3" s="1"/>
  <c r="V21" i="3"/>
  <c r="J29" i="3"/>
  <c r="V29" i="3"/>
  <c r="K12" i="3"/>
  <c r="K20" i="3"/>
  <c r="M20" i="3" s="1"/>
  <c r="K28" i="3"/>
  <c r="J14" i="3"/>
  <c r="L14" i="3" s="1"/>
  <c r="V14" i="3"/>
  <c r="J22" i="3"/>
  <c r="L22" i="3" s="1"/>
  <c r="V22" i="3"/>
  <c r="J30" i="3"/>
  <c r="V30" i="3"/>
  <c r="K13" i="3"/>
  <c r="K21" i="3"/>
  <c r="M21" i="3" s="1"/>
  <c r="J23" i="3"/>
  <c r="L23" i="3" s="1"/>
  <c r="V23" i="3"/>
  <c r="J24" i="3"/>
  <c r="V24" i="3"/>
  <c r="K15" i="3"/>
  <c r="J9" i="3"/>
  <c r="J33" i="3"/>
  <c r="V33" i="3"/>
  <c r="K16" i="3"/>
  <c r="K14" i="3"/>
  <c r="M14" i="3" s="1"/>
  <c r="J32" i="3"/>
  <c r="L32" i="3" s="1"/>
  <c r="K23" i="3"/>
  <c r="J17" i="3"/>
  <c r="V17" i="3"/>
  <c r="J10" i="3"/>
  <c r="J18" i="3"/>
  <c r="V18" i="3"/>
  <c r="J26" i="3"/>
  <c r="V26" i="3"/>
  <c r="K17" i="3"/>
  <c r="K25" i="3"/>
  <c r="J25" i="3"/>
  <c r="L25" i="3" s="1"/>
  <c r="K5" i="3"/>
  <c r="K7" i="3" s="1"/>
  <c r="K4" i="3" s="1"/>
  <c r="P8" i="3" s="1"/>
  <c r="M3" i="3"/>
  <c r="K3" i="3"/>
  <c r="H19" i="3"/>
  <c r="H21" i="3"/>
  <c r="H22" i="3"/>
  <c r="M22" i="3"/>
  <c r="H25" i="3"/>
  <c r="M15" i="3"/>
  <c r="M23" i="3"/>
  <c r="H20" i="3"/>
  <c r="M28" i="3"/>
  <c r="M16" i="3"/>
  <c r="M17" i="3"/>
  <c r="M25" i="3"/>
  <c r="L27" i="3"/>
  <c r="L28" i="3"/>
  <c r="L29" i="3"/>
  <c r="L30" i="3"/>
  <c r="L31" i="3"/>
  <c r="L16" i="3"/>
  <c r="L24" i="3"/>
  <c r="L17" i="3"/>
  <c r="L33" i="3"/>
  <c r="L18" i="3"/>
  <c r="L26" i="3"/>
  <c r="H23" i="3"/>
  <c r="H17" i="3"/>
  <c r="H16" i="3"/>
  <c r="H18" i="3"/>
  <c r="K18" i="3"/>
  <c r="M18" i="3" s="1"/>
  <c r="H26" i="3"/>
  <c r="K26" i="3"/>
  <c r="M26" i="3" s="1"/>
  <c r="H27" i="3"/>
  <c r="K27" i="3"/>
  <c r="M27" i="3" s="1"/>
  <c r="H30" i="3"/>
  <c r="K30" i="3"/>
  <c r="M30" i="3" s="1"/>
  <c r="H12" i="3"/>
  <c r="H28" i="3"/>
  <c r="H31" i="3"/>
  <c r="K31" i="3"/>
  <c r="M31" i="3" s="1"/>
  <c r="H24" i="3"/>
  <c r="K24" i="3"/>
  <c r="M24" i="3" s="1"/>
  <c r="H32" i="3"/>
  <c r="K32" i="3"/>
  <c r="M32" i="3" s="1"/>
  <c r="H10" i="3"/>
  <c r="K10" i="3"/>
  <c r="H29" i="3"/>
  <c r="K29" i="3"/>
  <c r="M29" i="3" s="1"/>
  <c r="H33" i="3"/>
  <c r="K33" i="3"/>
  <c r="M33" i="3" s="1"/>
  <c r="H15" i="3"/>
  <c r="H14" i="3"/>
  <c r="H13" i="3"/>
  <c r="H11" i="3"/>
  <c r="H9" i="3"/>
  <c r="K9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W14" i="3" l="1"/>
  <c r="V10" i="3"/>
  <c r="W12" i="3"/>
  <c r="W10" i="3"/>
  <c r="W11" i="3"/>
  <c r="P11" i="3" s="1"/>
  <c r="R11" i="3" s="1"/>
  <c r="E33" i="2" s="1"/>
  <c r="W9" i="3"/>
  <c r="P9" i="3" s="1"/>
  <c r="R9" i="3" s="1"/>
  <c r="E31" i="2" s="1"/>
  <c r="W13" i="3"/>
  <c r="P13" i="3" s="1"/>
  <c r="R13" i="3" s="1"/>
  <c r="E35" i="2" s="1"/>
  <c r="L9" i="3"/>
  <c r="L13" i="3"/>
  <c r="L10" i="3"/>
  <c r="L12" i="3"/>
  <c r="M9" i="3"/>
  <c r="M10" i="3"/>
  <c r="M11" i="3"/>
  <c r="M13" i="3"/>
  <c r="M12" i="3"/>
  <c r="O23" i="3"/>
  <c r="Q23" i="3" s="1"/>
  <c r="G45" i="2" s="1"/>
  <c r="O18" i="3"/>
  <c r="Q18" i="3" s="1"/>
  <c r="G40" i="2" s="1"/>
  <c r="O22" i="3"/>
  <c r="Q22" i="3" s="1"/>
  <c r="G44" i="2" s="1"/>
  <c r="O29" i="3"/>
  <c r="Q29" i="3" s="1"/>
  <c r="G51" i="2" s="1"/>
  <c r="O19" i="3"/>
  <c r="Q19" i="3" s="1"/>
  <c r="G41" i="2" s="1"/>
  <c r="O15" i="3"/>
  <c r="Q15" i="3" s="1"/>
  <c r="G37" i="2" s="1"/>
  <c r="O20" i="3"/>
  <c r="Q20" i="3" s="1"/>
  <c r="G42" i="2" s="1"/>
  <c r="O10" i="3"/>
  <c r="Q10" i="3" s="1"/>
  <c r="G32" i="2" s="1"/>
  <c r="O33" i="3"/>
  <c r="Q33" i="3" s="1"/>
  <c r="G55" i="2" s="1"/>
  <c r="O14" i="3"/>
  <c r="Q14" i="3" s="1"/>
  <c r="G36" i="2" s="1"/>
  <c r="O21" i="3"/>
  <c r="Q21" i="3" s="1"/>
  <c r="G43" i="2" s="1"/>
  <c r="V11" i="3"/>
  <c r="O11" i="3" s="1"/>
  <c r="Q11" i="3" s="1"/>
  <c r="G33" i="2" s="1"/>
  <c r="V12" i="3"/>
  <c r="O12" i="3" s="1"/>
  <c r="Q12" i="3" s="1"/>
  <c r="G34" i="2" s="1"/>
  <c r="O17" i="3"/>
  <c r="Q17" i="3" s="1"/>
  <c r="G39" i="2" s="1"/>
  <c r="V13" i="3"/>
  <c r="O13" i="3" s="1"/>
  <c r="Q13" i="3" s="1"/>
  <c r="G35" i="2" s="1"/>
  <c r="O16" i="3"/>
  <c r="Q16" i="3" s="1"/>
  <c r="G38" i="2" s="1"/>
  <c r="O26" i="3"/>
  <c r="Q26" i="3" s="1"/>
  <c r="G48" i="2" s="1"/>
  <c r="O24" i="3"/>
  <c r="Q24" i="3" s="1"/>
  <c r="G46" i="2" s="1"/>
  <c r="O30" i="3"/>
  <c r="Q30" i="3" s="1"/>
  <c r="G52" i="2" s="1"/>
  <c r="O27" i="3"/>
  <c r="Q27" i="3" s="1"/>
  <c r="G49" i="2" s="1"/>
  <c r="O31" i="3"/>
  <c r="Q31" i="3" s="1"/>
  <c r="G53" i="2" s="1"/>
  <c r="O28" i="3"/>
  <c r="Q28" i="3" s="1"/>
  <c r="G50" i="2" s="1"/>
  <c r="P10" i="3"/>
  <c r="R10" i="3" s="1"/>
  <c r="E32" i="2" s="1"/>
  <c r="P12" i="3"/>
  <c r="R12" i="3" s="1"/>
  <c r="E34" i="2" s="1"/>
  <c r="P21" i="3"/>
  <c r="R21" i="3" s="1"/>
  <c r="E43" i="2" s="1"/>
  <c r="P19" i="3"/>
  <c r="R19" i="3" s="1"/>
  <c r="E41" i="2" s="1"/>
  <c r="P16" i="3"/>
  <c r="R16" i="3" s="1"/>
  <c r="E38" i="2" s="1"/>
  <c r="P24" i="3"/>
  <c r="R24" i="3" s="1"/>
  <c r="E46" i="2" s="1"/>
  <c r="P28" i="3"/>
  <c r="R28" i="3" s="1"/>
  <c r="E50" i="2" s="1"/>
  <c r="P32" i="3"/>
  <c r="R32" i="3" s="1"/>
  <c r="E54" i="2" s="1"/>
  <c r="P15" i="3"/>
  <c r="R15" i="3" s="1"/>
  <c r="E37" i="2" s="1"/>
  <c r="P33" i="3"/>
  <c r="R33" i="3" s="1"/>
  <c r="E55" i="2" s="1"/>
  <c r="P30" i="3"/>
  <c r="R30" i="3" s="1"/>
  <c r="E52" i="2" s="1"/>
  <c r="P31" i="3"/>
  <c r="R31" i="3" s="1"/>
  <c r="E53" i="2" s="1"/>
  <c r="P26" i="3"/>
  <c r="R26" i="3" s="1"/>
  <c r="E48" i="2" s="1"/>
  <c r="P25" i="3"/>
  <c r="R25" i="3" s="1"/>
  <c r="E47" i="2" s="1"/>
  <c r="P23" i="3"/>
  <c r="R23" i="3" s="1"/>
  <c r="E45" i="2" s="1"/>
  <c r="P27" i="3"/>
  <c r="R27" i="3" s="1"/>
  <c r="E49" i="2" s="1"/>
  <c r="P17" i="3"/>
  <c r="R17" i="3" s="1"/>
  <c r="E39" i="2" s="1"/>
  <c r="P18" i="3"/>
  <c r="R18" i="3" s="1"/>
  <c r="E40" i="2" s="1"/>
  <c r="P29" i="3"/>
  <c r="R29" i="3" s="1"/>
  <c r="E51" i="2" s="1"/>
  <c r="P14" i="3"/>
  <c r="R14" i="3" s="1"/>
  <c r="E36" i="2" s="1"/>
  <c r="P22" i="3"/>
  <c r="R22" i="3" s="1"/>
  <c r="E44" i="2" s="1"/>
  <c r="P20" i="3"/>
  <c r="R20" i="3" s="1"/>
  <c r="E42" i="2" s="1"/>
  <c r="V25" i="3"/>
  <c r="O25" i="3" s="1"/>
  <c r="Q25" i="3" s="1"/>
  <c r="G47" i="2" s="1"/>
  <c r="V32" i="3"/>
  <c r="G29" i="2"/>
  <c r="E29" i="2"/>
  <c r="O32" i="3" l="1"/>
  <c r="Q32" i="3" s="1"/>
  <c r="G54" i="2" s="1"/>
  <c r="O9" i="3"/>
  <c r="Q9" i="3" s="1"/>
  <c r="G31" i="2" s="1"/>
</calcChain>
</file>

<file path=xl/sharedStrings.xml><?xml version="1.0" encoding="utf-8"?>
<sst xmlns="http://schemas.openxmlformats.org/spreadsheetml/2006/main" count="150" uniqueCount="91">
  <si>
    <t>(Some examples provided, simply type over the brands below.)</t>
  </si>
  <si>
    <t xml:space="preserve">1 = </t>
  </si>
  <si>
    <t>Vertical Attribute</t>
  </si>
  <si>
    <t>(This is an example only. Simply type over this map title.)</t>
  </si>
  <si>
    <t>5 =</t>
  </si>
  <si>
    <t>Step 1</t>
  </si>
  <si>
    <t>Step 2</t>
  </si>
  <si>
    <t>Step 3</t>
  </si>
  <si>
    <t>Step 4</t>
  </si>
  <si>
    <t>Step 5</t>
  </si>
  <si>
    <t>3 =</t>
  </si>
  <si>
    <t xml:space="preserve">Small </t>
  </si>
  <si>
    <t>Large</t>
  </si>
  <si>
    <t>Step 6</t>
  </si>
  <si>
    <t>Change the circle sizes</t>
  </si>
  <si>
    <t>(These are examples only.</t>
  </si>
  <si>
    <r>
      <t xml:space="preserve">Please note that this is an </t>
    </r>
    <r>
      <rPr>
        <b/>
        <i/>
        <u/>
        <sz val="11"/>
        <color indexed="8"/>
        <rFont val="Calibri"/>
        <family val="2"/>
      </rPr>
      <t>optional</t>
    </r>
    <r>
      <rPr>
        <i/>
        <sz val="11"/>
        <color indexed="8"/>
        <rFont val="Calibri"/>
        <family val="2"/>
      </rPr>
      <t xml:space="preserve"> step</t>
    </r>
  </si>
  <si>
    <t>Step 7</t>
  </si>
  <si>
    <t>When finished entering your data above, simply copy  your Perceptual Map below and paste it into your document.</t>
  </si>
  <si>
    <t>Select 'copy' from the menu</t>
  </si>
  <si>
    <t>Go to your document</t>
  </si>
  <si>
    <t>Select 'paste', then 'paste special'</t>
  </si>
  <si>
    <t>and choose 'bitmap'.</t>
  </si>
  <si>
    <t>when you copy it:</t>
  </si>
  <si>
    <t>to highlight it</t>
  </si>
  <si>
    <t>Click on the  edge of the map</t>
  </si>
  <si>
    <t>Medium</t>
  </si>
  <si>
    <t xml:space="preserve">To maintain the formatting of the map </t>
  </si>
  <si>
    <t>A how to use video is at:</t>
  </si>
  <si>
    <t>YouTube link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</si>
  <si>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</si>
  <si>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</si>
  <si>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</si>
  <si>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</si>
  <si>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</si>
  <si>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List of brands or firms products below</t>
  </si>
  <si>
    <t>Your Adjusted Data for the Horizontal Attribute</t>
  </si>
  <si>
    <t>Your Adjusted Data for the Vertical Attribute</t>
  </si>
  <si>
    <r>
      <t xml:space="preserve">Follow the Steps in </t>
    </r>
    <r>
      <rPr>
        <b/>
        <sz val="11"/>
        <rFont val="Calibri"/>
        <family val="2"/>
      </rPr>
      <t>YELLOW</t>
    </r>
    <r>
      <rPr>
        <sz val="11"/>
        <rFont val="Calibri"/>
        <family val="2"/>
      </rPr>
      <t xml:space="preserve">. Only enter data/information in the </t>
    </r>
    <r>
      <rPr>
        <b/>
        <sz val="11"/>
        <rFont val="Calibri"/>
        <family val="2"/>
      </rPr>
      <t>BLUE cells.</t>
    </r>
  </si>
  <si>
    <r>
      <t xml:space="preserve">NOTE: This Excel template is password protected - it will work as is - just enter labels and data in the grey cells only - if (not recommended) you want to unprotect this spreadsheet - the password is   </t>
    </r>
    <r>
      <rPr>
        <b/>
        <i/>
        <sz val="11"/>
        <color indexed="8"/>
        <rFont val="Calibri"/>
        <family val="2"/>
      </rPr>
      <t>matrix</t>
    </r>
  </si>
  <si>
    <t>For more information please visit:</t>
  </si>
  <si>
    <t>Or email: geoff@marketingstudyguide.com</t>
  </si>
  <si>
    <t>Copyright 2020</t>
  </si>
  <si>
    <t>Welcome to the "Create a Bubble Chart Matrix" Free Template</t>
  </si>
  <si>
    <t xml:space="preserve"> www.marketingstudyguide.com</t>
  </si>
  <si>
    <t>Example Matrix Map</t>
  </si>
  <si>
    <t>Competitiveness</t>
  </si>
  <si>
    <t>Attractiveness</t>
  </si>
  <si>
    <r>
      <t xml:space="preserve">Simply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quickly build a bubble chart matrix  </t>
    </r>
  </si>
  <si>
    <t>What is the Title/Name of Your Matrix? ==&gt;</t>
  </si>
  <si>
    <r>
      <t xml:space="preserve">What are the labels for your two </t>
    </r>
    <r>
      <rPr>
        <b/>
        <sz val="14"/>
        <color indexed="8"/>
        <rFont val="Calibri"/>
        <family val="2"/>
      </rPr>
      <t xml:space="preserve">Axis dimensions? </t>
    </r>
    <r>
      <rPr>
        <b/>
        <sz val="14"/>
        <color theme="1"/>
        <rFont val="Calibri"/>
        <family val="2"/>
        <scheme val="minor"/>
      </rPr>
      <t>==&gt;</t>
    </r>
  </si>
  <si>
    <t>===&gt;</t>
  </si>
  <si>
    <t>Type in your axis names.)</t>
  </si>
  <si>
    <t>Also check out our free Excel template for making Perceptual Maps  available at:</t>
  </si>
  <si>
    <t>Perceptual Maps 4 Marketing</t>
  </si>
  <si>
    <t>What are the max and min values for each axis?  ==&gt;</t>
  </si>
  <si>
    <t>Maximum value of the axis</t>
  </si>
  <si>
    <t>Minimum value of the axis</t>
  </si>
  <si>
    <r>
      <t xml:space="preserve">For the </t>
    </r>
    <r>
      <rPr>
        <b/>
        <i/>
        <sz val="12"/>
        <color theme="1"/>
        <rFont val="Calibri"/>
        <family val="2"/>
        <scheme val="minor"/>
      </rPr>
      <t>VERTICAL</t>
    </r>
    <r>
      <rPr>
        <sz val="12"/>
        <color theme="1"/>
        <rFont val="Calibri"/>
        <family val="2"/>
        <scheme val="minor"/>
      </rPr>
      <t xml:space="preserve"> axis</t>
    </r>
  </si>
  <si>
    <r>
      <t xml:space="preserve">For the </t>
    </r>
    <r>
      <rPr>
        <b/>
        <i/>
        <sz val="12"/>
        <color theme="1"/>
        <rFont val="Calibri"/>
        <family val="2"/>
        <scheme val="minor"/>
      </rPr>
      <t>HORIZONTAL</t>
    </r>
    <r>
      <rPr>
        <sz val="12"/>
        <color theme="1"/>
        <rFont val="Calibri"/>
        <family val="2"/>
        <scheme val="minor"/>
      </rPr>
      <t xml:space="preserve"> axis</t>
    </r>
  </si>
  <si>
    <t>Enter up to a maximum of 25 names</t>
  </si>
  <si>
    <t>Score each firm/brand for the two dimensions</t>
  </si>
  <si>
    <t>Horizontal Axis</t>
  </si>
  <si>
    <t>Bubble Sizes</t>
  </si>
  <si>
    <t>Enter the names of the Firms/Brands below</t>
  </si>
  <si>
    <t>VERTICAL Axis</t>
  </si>
  <si>
    <t>HORIZONTAL Axis</t>
  </si>
  <si>
    <r>
      <rPr>
        <b/>
        <sz val="12"/>
        <color theme="1"/>
        <rFont val="Calibri"/>
        <family val="2"/>
        <scheme val="minor"/>
      </rPr>
      <t>Maximum</t>
    </r>
    <r>
      <rPr>
        <sz val="12"/>
        <color theme="1"/>
        <rFont val="Calibri"/>
        <family val="2"/>
        <scheme val="minor"/>
      </rPr>
      <t xml:space="preserve"> value of the axis</t>
    </r>
  </si>
  <si>
    <r>
      <rPr>
        <b/>
        <sz val="12"/>
        <color theme="1"/>
        <rFont val="Calibri"/>
        <family val="2"/>
        <scheme val="minor"/>
      </rPr>
      <t>Minimum</t>
    </r>
    <r>
      <rPr>
        <sz val="12"/>
        <color theme="1"/>
        <rFont val="Calibri"/>
        <family val="2"/>
        <scheme val="minor"/>
      </rPr>
      <t xml:space="preserve"> value of the axis</t>
    </r>
  </si>
  <si>
    <t>Enter Your Data for Horiz</t>
  </si>
  <si>
    <t>Enter Your Data for Vert</t>
  </si>
  <si>
    <r>
      <t xml:space="preserve">Add the labels for your two </t>
    </r>
    <r>
      <rPr>
        <b/>
        <sz val="14"/>
        <color indexed="8"/>
        <rFont val="Calibri"/>
        <family val="2"/>
      </rPr>
      <t xml:space="preserve">Axis dimensions </t>
    </r>
    <r>
      <rPr>
        <b/>
        <sz val="14"/>
        <color theme="1"/>
        <rFont val="Calibri"/>
        <family val="2"/>
        <scheme val="minor"/>
      </rPr>
      <t>==&gt;</t>
    </r>
  </si>
  <si>
    <t>Yes</t>
  </si>
  <si>
    <t>No</t>
  </si>
  <si>
    <t>LOG</t>
  </si>
  <si>
    <r>
      <rPr>
        <i/>
        <u/>
        <sz val="11"/>
        <color theme="1"/>
        <rFont val="Calibri"/>
        <family val="2"/>
        <scheme val="minor"/>
      </rPr>
      <t>OPTIONAL</t>
    </r>
    <r>
      <rPr>
        <i/>
        <sz val="11"/>
        <color theme="1"/>
        <rFont val="Calibri"/>
        <family val="2"/>
        <scheme val="minor"/>
      </rPr>
      <t>: Plot on a logarithmic scale (min value must be &gt;0)</t>
    </r>
  </si>
  <si>
    <t>max =</t>
  </si>
  <si>
    <t>min =</t>
  </si>
  <si>
    <t xml:space="preserve">To maintain the formatting of the matrix </t>
  </si>
  <si>
    <t>Click on the  edge of the chart</t>
  </si>
  <si>
    <t>and choose 'picture'.</t>
  </si>
  <si>
    <t>Go to your report/presentation</t>
  </si>
  <si>
    <t>When finished entering your data above, simply copy  your Matrix  and paste it into your document.</t>
  </si>
  <si>
    <t>AAA</t>
  </si>
  <si>
    <t>BBB</t>
  </si>
  <si>
    <t>CCC</t>
  </si>
  <si>
    <t>DDD</t>
  </si>
  <si>
    <t>EEE</t>
  </si>
  <si>
    <r>
      <t xml:space="preserve">NOTE: This Excel template is password protected - it will work as is - just enter labels and data in the BLUE cells only - if (not recommended) you want to unprotect this spreadsheet - the password is   </t>
    </r>
    <r>
      <rPr>
        <b/>
        <i/>
        <sz val="11"/>
        <color indexed="8"/>
        <rFont val="Calibri"/>
        <family val="2"/>
      </rPr>
      <t>matrix</t>
    </r>
  </si>
  <si>
    <t>Opportunity Matrix 2</t>
  </si>
  <si>
    <t>FFF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</si>
</sst>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72" formatCode="0.000"/>
  </numFmts>
  <fonts count="39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2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306">
    <xf numFmtId="0" fontId="0" fillId="0" borderId="0" xfId="0"/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7" fillId="0" borderId="14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quotePrefix="1" applyFont="1" applyFill="1" applyBorder="1" applyAlignment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4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4" fontId="9" fillId="0" borderId="8" xfId="1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4" fontId="9" fillId="0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0" fillId="0" borderId="0" xfId="0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7" fillId="6" borderId="14" xfId="0" applyFont="1" applyFill="1" applyBorder="1" applyAlignment="1" applyProtection="1">
      <alignment vertical="center"/>
    </xf>
    <xf numFmtId="0" fontId="19" fillId="6" borderId="14" xfId="0" applyFont="1" applyFill="1" applyBorder="1" applyAlignment="1" applyProtection="1">
      <alignment vertical="center"/>
    </xf>
    <xf numFmtId="0" fontId="0" fillId="6" borderId="15" xfId="0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17" fillId="6" borderId="14" xfId="0" applyFont="1" applyFill="1" applyBorder="1" applyAlignment="1" applyProtection="1">
      <alignment horizontal="right" vertical="center"/>
    </xf>
    <xf numFmtId="0" fontId="20" fillId="6" borderId="15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12" fillId="2" borderId="11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right" vertical="center"/>
    </xf>
    <xf numFmtId="0" fontId="9" fillId="0" borderId="0" xfId="0" quotePrefix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34" fillId="0" borderId="2" xfId="0" applyFont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vertical="center"/>
    </xf>
    <xf numFmtId="0" fontId="34" fillId="0" borderId="6" xfId="0" applyFont="1" applyBorder="1" applyAlignment="1" applyProtection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0" fillId="5" borderId="1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13" fillId="5" borderId="2" xfId="0" applyFont="1" applyFill="1" applyBorder="1" applyAlignment="1" applyProtection="1">
      <alignment vertical="center"/>
    </xf>
    <xf numFmtId="0" fontId="0" fillId="5" borderId="2" xfId="0" applyFill="1" applyBorder="1" applyAlignment="1" applyProtection="1">
      <alignment vertical="center"/>
    </xf>
    <xf numFmtId="0" fontId="13" fillId="5" borderId="3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9" fillId="5" borderId="4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16" fillId="5" borderId="8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4" borderId="2" xfId="0" applyFill="1" applyBorder="1" applyAlignment="1" applyProtection="1">
      <alignment vertical="center"/>
    </xf>
    <xf numFmtId="0" fontId="9" fillId="4" borderId="2" xfId="0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vertical="center"/>
    </xf>
    <xf numFmtId="0" fontId="12" fillId="2" borderId="9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vertical="center"/>
    </xf>
    <xf numFmtId="0" fontId="9" fillId="5" borderId="8" xfId="0" applyFont="1" applyFill="1" applyBorder="1" applyAlignment="1" applyProtection="1">
      <alignment vertical="center"/>
    </xf>
    <xf numFmtId="0" fontId="0" fillId="5" borderId="4" xfId="0" applyFill="1" applyBorder="1" applyAlignment="1" applyProtection="1">
      <alignment vertical="center"/>
    </xf>
    <xf numFmtId="0" fontId="0" fillId="5" borderId="8" xfId="0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9" fillId="5" borderId="7" xfId="0" applyFont="1" applyFill="1" applyBorder="1" applyAlignment="1" applyProtection="1">
      <alignment vertical="center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horizontal="center" vertical="center"/>
    </xf>
    <xf numFmtId="0" fontId="13" fillId="5" borderId="5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31" fillId="8" borderId="5" xfId="2" applyFont="1" applyFill="1" applyBorder="1" applyAlignment="1" applyProtection="1">
      <alignment horizontal="center" vertical="center"/>
    </xf>
    <xf numFmtId="0" fontId="31" fillId="8" borderId="6" xfId="2" applyFont="1" applyFill="1" applyBorder="1" applyAlignment="1" applyProtection="1">
      <alignment horizontal="center" vertical="center"/>
    </xf>
    <xf numFmtId="0" fontId="31" fillId="8" borderId="7" xfId="2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wrapText="1"/>
    </xf>
    <xf numFmtId="0" fontId="12" fillId="2" borderId="5" xfId="0" applyFont="1" applyFill="1" applyBorder="1" applyAlignment="1" applyProtection="1">
      <alignment horizont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5" fillId="7" borderId="11" xfId="0" applyFont="1" applyFill="1" applyBorder="1" applyAlignment="1" applyProtection="1">
      <alignment horizontal="center" vertical="center"/>
    </xf>
    <xf numFmtId="0" fontId="15" fillId="7" borderId="14" xfId="0" applyFont="1" applyFill="1" applyBorder="1" applyAlignment="1" applyProtection="1">
      <alignment horizontal="center" vertical="center"/>
    </xf>
    <xf numFmtId="0" fontId="15" fillId="7" borderId="15" xfId="0" applyFont="1" applyFill="1" applyBorder="1" applyAlignment="1" applyProtection="1">
      <alignment horizontal="center" vertical="center"/>
    </xf>
    <xf numFmtId="0" fontId="17" fillId="6" borderId="11" xfId="0" applyFont="1" applyFill="1" applyBorder="1" applyAlignment="1" applyProtection="1">
      <alignment horizontal="center" vertical="center"/>
    </xf>
    <xf numFmtId="0" fontId="17" fillId="6" borderId="14" xfId="0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/>
    </xf>
    <xf numFmtId="0" fontId="21" fillId="3" borderId="6" xfId="0" applyFont="1" applyFill="1" applyBorder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30" fillId="0" borderId="5" xfId="2" applyFont="1" applyFill="1" applyBorder="1" applyAlignment="1">
      <alignment horizontal="center" vertical="center"/>
    </xf>
    <xf numFmtId="0" fontId="30" fillId="0" borderId="6" xfId="2" applyFont="1" applyFill="1" applyBorder="1" applyAlignment="1">
      <alignment horizontal="center" vertical="center"/>
    </xf>
    <xf numFmtId="0" fontId="30" fillId="0" borderId="7" xfId="2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2" fontId="9" fillId="4" borderId="3" xfId="0" applyNumberFormat="1" applyFont="1" applyFill="1" applyBorder="1" applyAlignment="1" applyProtection="1">
      <alignment horizontal="center" vertical="center"/>
      <protection locked="0"/>
    </xf>
    <xf numFmtId="2" fontId="9" fillId="4" borderId="8" xfId="0" applyNumberFormat="1" applyFont="1" applyFill="1" applyBorder="1" applyAlignment="1" applyProtection="1">
      <alignment horizontal="center" vertical="center"/>
      <protection locked="0"/>
    </xf>
    <xf numFmtId="2" fontId="9" fillId="4" borderId="7" xfId="0" applyNumberFormat="1" applyFont="1" applyFill="1" applyBorder="1" applyAlignment="1" applyProtection="1">
      <alignment horizontal="center" vertical="center"/>
      <protection locked="0"/>
    </xf>
    <xf numFmtId="0" fontId="17" fillId="9" borderId="0" xfId="0" applyFont="1" applyFill="1" applyAlignment="1">
      <alignment vertical="center"/>
    </xf>
    <xf numFmtId="164" fontId="17" fillId="9" borderId="0" xfId="1" applyFont="1" applyFill="1" applyAlignment="1">
      <alignment vertical="center"/>
    </xf>
    <xf numFmtId="164" fontId="22" fillId="9" borderId="11" xfId="1" applyFont="1" applyFill="1" applyBorder="1" applyAlignment="1">
      <alignment horizontal="center" vertical="center" wrapText="1"/>
    </xf>
    <xf numFmtId="164" fontId="22" fillId="9" borderId="14" xfId="1" applyFont="1" applyFill="1" applyBorder="1" applyAlignment="1">
      <alignment horizontal="center" vertical="center" wrapText="1"/>
    </xf>
    <xf numFmtId="164" fontId="22" fillId="9" borderId="15" xfId="1" applyFont="1" applyFill="1" applyBorder="1" applyAlignment="1">
      <alignment horizontal="center" vertical="center" wrapText="1"/>
    </xf>
    <xf numFmtId="164" fontId="23" fillId="9" borderId="0" xfId="1" applyFont="1" applyFill="1" applyBorder="1" applyAlignment="1">
      <alignment vertical="center"/>
    </xf>
    <xf numFmtId="164" fontId="17" fillId="9" borderId="0" xfId="1" applyFont="1" applyFill="1" applyBorder="1" applyAlignment="1">
      <alignment vertical="center"/>
    </xf>
    <xf numFmtId="2" fontId="17" fillId="9" borderId="0" xfId="1" applyNumberFormat="1" applyFont="1" applyFill="1" applyBorder="1" applyAlignment="1">
      <alignment horizontal="center" vertical="center"/>
    </xf>
    <xf numFmtId="0" fontId="24" fillId="9" borderId="11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 applyProtection="1">
      <alignment horizontal="center" vertical="center"/>
      <protection locked="0"/>
    </xf>
    <xf numFmtId="164" fontId="24" fillId="9" borderId="11" xfId="1" quotePrefix="1" applyFont="1" applyFill="1" applyBorder="1" applyAlignment="1">
      <alignment horizontal="center" vertical="center"/>
    </xf>
    <xf numFmtId="164" fontId="24" fillId="9" borderId="15" xfId="1" quotePrefix="1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164" fontId="17" fillId="9" borderId="0" xfId="0" applyNumberFormat="1" applyFont="1" applyFill="1" applyAlignment="1">
      <alignment horizontal="center" vertical="center"/>
    </xf>
    <xf numFmtId="0" fontId="24" fillId="9" borderId="9" xfId="0" applyFont="1" applyFill="1" applyBorder="1" applyAlignment="1">
      <alignment horizontal="center" vertical="center" wrapText="1"/>
    </xf>
    <xf numFmtId="172" fontId="23" fillId="9" borderId="9" xfId="0" applyNumberFormat="1" applyFont="1" applyFill="1" applyBorder="1" applyAlignment="1" applyProtection="1">
      <alignment horizontal="center" vertical="center"/>
      <protection locked="0"/>
    </xf>
    <xf numFmtId="0" fontId="33" fillId="9" borderId="0" xfId="0" applyFont="1" applyFill="1" applyBorder="1" applyAlignment="1">
      <alignment horizontal="center" vertical="center"/>
    </xf>
    <xf numFmtId="0" fontId="26" fillId="9" borderId="11" xfId="0" applyFont="1" applyFill="1" applyBorder="1" applyAlignment="1">
      <alignment horizontal="center" vertical="center"/>
    </xf>
    <xf numFmtId="0" fontId="26" fillId="9" borderId="15" xfId="0" applyFont="1" applyFill="1" applyBorder="1" applyAlignment="1">
      <alignment horizontal="center" vertical="center"/>
    </xf>
    <xf numFmtId="164" fontId="17" fillId="9" borderId="0" xfId="0" applyNumberFormat="1" applyFont="1" applyFill="1" applyAlignment="1">
      <alignment vertical="center"/>
    </xf>
    <xf numFmtId="164" fontId="24" fillId="9" borderId="9" xfId="1" applyFont="1" applyFill="1" applyBorder="1" applyAlignment="1">
      <alignment horizontal="center" vertical="center" wrapText="1"/>
    </xf>
    <xf numFmtId="0" fontId="24" fillId="9" borderId="15" xfId="0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33" fillId="9" borderId="1" xfId="0" applyFont="1" applyFill="1" applyBorder="1" applyAlignment="1">
      <alignment horizontal="center" vertical="center"/>
    </xf>
    <xf numFmtId="164" fontId="17" fillId="9" borderId="1" xfId="1" applyFont="1" applyFill="1" applyBorder="1" applyAlignment="1" applyProtection="1">
      <alignment horizontal="center" vertical="center"/>
      <protection locked="0"/>
    </xf>
    <xf numFmtId="2" fontId="17" fillId="9" borderId="12" xfId="1" applyNumberFormat="1" applyFont="1" applyFill="1" applyBorder="1" applyAlignment="1" applyProtection="1">
      <alignment horizontal="center" vertical="center"/>
      <protection locked="0"/>
    </xf>
    <xf numFmtId="2" fontId="17" fillId="9" borderId="1" xfId="1" applyNumberFormat="1" applyFont="1" applyFill="1" applyBorder="1" applyAlignment="1">
      <alignment horizontal="center" vertical="center"/>
    </xf>
    <xf numFmtId="2" fontId="17" fillId="9" borderId="12" xfId="1" applyNumberFormat="1" applyFont="1" applyFill="1" applyBorder="1" applyAlignment="1">
      <alignment horizontal="center" vertical="center"/>
    </xf>
    <xf numFmtId="164" fontId="17" fillId="9" borderId="0" xfId="1" applyFont="1" applyFill="1" applyBorder="1" applyAlignment="1">
      <alignment horizontal="center" vertical="center"/>
    </xf>
    <xf numFmtId="2" fontId="9" fillId="9" borderId="3" xfId="0" applyNumberFormat="1" applyFont="1" applyFill="1" applyBorder="1" applyAlignment="1" applyProtection="1">
      <alignment horizontal="center" vertical="center"/>
      <protection locked="0"/>
    </xf>
    <xf numFmtId="0" fontId="33" fillId="9" borderId="4" xfId="0" applyFont="1" applyFill="1" applyBorder="1" applyAlignment="1">
      <alignment horizontal="center" vertical="center"/>
    </xf>
    <xf numFmtId="164" fontId="17" fillId="9" borderId="4" xfId="1" applyFont="1" applyFill="1" applyBorder="1" applyAlignment="1" applyProtection="1">
      <alignment horizontal="center" vertical="center"/>
      <protection locked="0"/>
    </xf>
    <xf numFmtId="2" fontId="17" fillId="9" borderId="13" xfId="1" applyNumberFormat="1" applyFont="1" applyFill="1" applyBorder="1" applyAlignment="1" applyProtection="1">
      <alignment horizontal="center" vertical="center"/>
      <protection locked="0"/>
    </xf>
    <xf numFmtId="2" fontId="17" fillId="9" borderId="13" xfId="1" applyNumberFormat="1" applyFont="1" applyFill="1" applyBorder="1" applyAlignment="1">
      <alignment horizontal="center" vertical="center"/>
    </xf>
    <xf numFmtId="2" fontId="9" fillId="9" borderId="8" xfId="0" applyNumberFormat="1" applyFont="1" applyFill="1" applyBorder="1" applyAlignment="1" applyProtection="1">
      <alignment horizontal="center" vertical="center"/>
      <protection locked="0"/>
    </xf>
    <xf numFmtId="0" fontId="33" fillId="9" borderId="5" xfId="0" applyFont="1" applyFill="1" applyBorder="1" applyAlignment="1">
      <alignment horizontal="center" vertical="center"/>
    </xf>
    <xf numFmtId="164" fontId="17" fillId="9" borderId="5" xfId="1" applyFont="1" applyFill="1" applyBorder="1" applyAlignment="1" applyProtection="1">
      <alignment horizontal="center" vertical="center"/>
      <protection locked="0"/>
    </xf>
    <xf numFmtId="2" fontId="17" fillId="9" borderId="10" xfId="1" applyNumberFormat="1" applyFont="1" applyFill="1" applyBorder="1" applyAlignment="1" applyProtection="1">
      <alignment horizontal="center" vertical="center"/>
      <protection locked="0"/>
    </xf>
    <xf numFmtId="2" fontId="17" fillId="9" borderId="10" xfId="1" applyNumberFormat="1" applyFont="1" applyFill="1" applyBorder="1" applyAlignment="1">
      <alignment horizontal="center" vertical="center"/>
    </xf>
    <xf numFmtId="2" fontId="9" fillId="9" borderId="7" xfId="0" applyNumberFormat="1" applyFont="1" applyFill="1" applyBorder="1" applyAlignment="1" applyProtection="1">
      <alignment horizontal="center" vertical="center"/>
      <protection locked="0"/>
    </xf>
    <xf numFmtId="0" fontId="17" fillId="9" borderId="4" xfId="0" applyFont="1" applyFill="1" applyBorder="1" applyAlignment="1" applyProtection="1">
      <alignment horizontal="center" vertical="center"/>
      <protection locked="0"/>
    </xf>
    <xf numFmtId="2" fontId="17" fillId="9" borderId="13" xfId="0" applyNumberFormat="1" applyFont="1" applyFill="1" applyBorder="1" applyAlignment="1" applyProtection="1">
      <alignment horizontal="center" vertical="center"/>
      <protection locked="0"/>
    </xf>
    <xf numFmtId="2" fontId="17" fillId="9" borderId="0" xfId="0" applyNumberFormat="1" applyFont="1" applyFill="1" applyAlignment="1">
      <alignment horizontal="center" vertical="center"/>
    </xf>
    <xf numFmtId="2" fontId="17" fillId="9" borderId="13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2" fontId="17" fillId="9" borderId="12" xfId="0" applyNumberFormat="1" applyFont="1" applyFill="1" applyBorder="1" applyAlignment="1" applyProtection="1">
      <alignment horizontal="center" vertical="center"/>
      <protection locked="0"/>
    </xf>
    <xf numFmtId="2" fontId="17" fillId="9" borderId="12" xfId="0" applyNumberFormat="1" applyFont="1" applyFill="1" applyBorder="1" applyAlignment="1">
      <alignment horizontal="center" vertical="center"/>
    </xf>
    <xf numFmtId="0" fontId="17" fillId="9" borderId="1" xfId="0" applyFont="1" applyFill="1" applyBorder="1" applyAlignment="1" applyProtection="1">
      <alignment vertical="center"/>
      <protection locked="0"/>
    </xf>
    <xf numFmtId="2" fontId="17" fillId="9" borderId="2" xfId="0" applyNumberFormat="1" applyFont="1" applyFill="1" applyBorder="1" applyAlignment="1">
      <alignment horizontal="center" vertical="center"/>
    </xf>
    <xf numFmtId="0" fontId="17" fillId="9" borderId="4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2" fontId="17" fillId="9" borderId="10" xfId="0" applyNumberFormat="1" applyFont="1" applyFill="1" applyBorder="1" applyAlignment="1" applyProtection="1">
      <alignment horizontal="center" vertical="center"/>
      <protection locked="0"/>
    </xf>
    <xf numFmtId="2" fontId="17" fillId="9" borderId="6" xfId="0" applyNumberFormat="1" applyFont="1" applyFill="1" applyBorder="1" applyAlignment="1">
      <alignment horizontal="center" vertical="center"/>
    </xf>
    <xf numFmtId="2" fontId="17" fillId="9" borderId="10" xfId="0" applyNumberFormat="1" applyFont="1" applyFill="1" applyBorder="1" applyAlignment="1">
      <alignment horizontal="center" vertical="center"/>
    </xf>
    <xf numFmtId="0" fontId="33" fillId="9" borderId="0" xfId="0" applyFont="1" applyFill="1" applyAlignment="1">
      <alignment horizontal="center" vertical="center"/>
    </xf>
    <xf numFmtId="164" fontId="17" fillId="9" borderId="0" xfId="1" applyFont="1" applyFill="1" applyAlignment="1">
      <alignment horizontal="center" vertical="center"/>
    </xf>
    <xf numFmtId="0" fontId="38" fillId="6" borderId="0" xfId="2" applyFont="1" applyFill="1" applyAlignment="1" applyProtection="1">
      <alignment horizontal="center" vertical="center"/>
    </xf>
    <xf numFmtId="0" fontId="38" fillId="6" borderId="0" xfId="2" applyFont="1" applyFill="1" applyAlignment="1" applyProtection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'Matrix Maker'!$E$9:$H$9</c:f>
          <c:strCache>
            <c:ptCount val="4"/>
            <c:pt idx="0">
              <c:v>Opportunity Matrix 2</c:v>
            </c:pt>
          </c:strCache>
        </c:strRef>
      </c:tx>
      <c:layout>
        <c:manualLayout>
          <c:xMode val="edge"/>
          <c:yMode val="edge"/>
          <c:x val="2.4606619294539396E-2"/>
          <c:y val="1.35690357784224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u="sng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34312784072719E-2"/>
          <c:y val="0.10561334438458353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6AC2-4720-9669-19B6CCA189C1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#,##0.00</c:formatCode>
                <c:ptCount val="1"/>
                <c:pt idx="0">
                  <c:v>5.7346938775510203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5.4444444444444446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6AC2-4720-9669-19B6CCA189C1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#,##0.00</c:formatCode>
                <c:ptCount val="1"/>
                <c:pt idx="0">
                  <c:v>2.4693877551020407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6AC2-4720-9669-19B6CCA189C1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#,##0.00</c:formatCode>
                <c:ptCount val="1"/>
                <c:pt idx="0">
                  <c:v>2.1428571428571428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6.333333333333333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6AC2-4720-9669-19B6CCA189C1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#,##0.00</c:formatCode>
                <c:ptCount val="1"/>
                <c:pt idx="0">
                  <c:v>1.9795918367346936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3.6666666666666665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6AC2-4720-9669-19B6CCA189C1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  <c:pt idx="0">
                  <c:v>FFF</c:v>
                </c:pt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#,##0.00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7.2222222222222223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6AC2-4720-9669-19B6CCA189C1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6AC2-4720-9669-19B6CCA189C1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6AC2-4720-9669-19B6CCA189C1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6AC2-4720-9669-19B6CCA189C1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6AC2-4720-9669-19B6CCA189C1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6AC2-4720-9669-19B6CCA189C1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6AC2-4720-9669-19B6CCA189C1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6AC2-4720-9669-19B6CCA189C1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6AC2-4720-9669-19B6CCA189C1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6AC2-4720-9669-19B6CCA189C1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6AC2-4720-9669-19B6CCA189C1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6AC2-4720-9669-19B6CCA189C1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6AC2-4720-9669-19B6CCA189C1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6AC2-4720-9669-19B6CCA189C1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6AC2-4720-9669-19B6CCA189C1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6AC2-4720-9669-19B6CCA189C1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6AC2-4720-9669-19B6CCA189C1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6AC2-4720-9669-19B6CCA189C1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6AC2-4720-9669-19B6CCA189C1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6AC2-4720-9669-19B6CCA189C1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6AC2-4720-9669-19B6CCA189C1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#,##0.00</c:formatCode>
                <c:ptCount val="1"/>
                <c:pt idx="0">
                  <c:v>5.7346938775510203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5.4444444444444446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6AC2-4720-9669-19B6CCA189C1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#,##0.00</c:formatCode>
                <c:ptCount val="1"/>
                <c:pt idx="0">
                  <c:v>2.4693877551020407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6AC2-4720-9669-19B6CCA189C1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#,##0.00</c:formatCode>
                <c:ptCount val="1"/>
                <c:pt idx="0">
                  <c:v>2.1428571428571428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6.333333333333333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6AC2-4720-9669-19B6CCA189C1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#,##0.00</c:formatCode>
                <c:ptCount val="1"/>
                <c:pt idx="0">
                  <c:v>1.9795918367346936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3.6666666666666665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6AC2-4720-9669-19B6CCA189C1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  <c:pt idx="0">
                  <c:v>FFF</c:v>
                </c:pt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#,##0.00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7.2222222222222223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6AC2-4720-9669-19B6CCA189C1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6AC2-4720-9669-19B6CCA189C1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6AC2-4720-9669-19B6CCA189C1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6AC2-4720-9669-19B6CCA189C1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6AC2-4720-9669-19B6CCA189C1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6AC2-4720-9669-19B6CCA189C1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AC2-4720-9669-19B6CCA189C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6AC2-4720-9669-19B6CCA189C1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AC2-4720-9669-19B6CCA189C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6AC2-4720-9669-19B6CCA189C1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6AC2-4720-9669-19B6CCA189C1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6AC2-4720-9669-19B6CCA189C1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6AC2-4720-9669-19B6CCA189C1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6AC2-4720-9669-19B6CCA189C1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6AC2-4720-9669-19B6CCA189C1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6AC2-4720-9669-19B6CCA189C1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6AC2-4720-9669-19B6CCA189C1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6AC2-4720-9669-19B6CCA189C1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6AC2-4720-9669-19B6CCA189C1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6AC2-4720-9669-19B6CCA189C1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6AC2-4720-9669-19B6CCA189C1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6AC2-4720-9669-19B6CCA18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94888975"/>
        <c:axId val="1"/>
      </c:bubbleChart>
      <c:valAx>
        <c:axId val="94888975"/>
        <c:scaling>
          <c:orientation val="minMax"/>
          <c:max val="10"/>
          <c:min val="0"/>
        </c:scaling>
        <c:delete val="0"/>
        <c:axPos val="b"/>
        <c:majorGridlines/>
        <c:numFmt formatCode="#,##0.00" sourceLinked="1"/>
        <c:majorTickMark val="none"/>
        <c:minorTickMark val="none"/>
        <c:tickLblPos val="none"/>
        <c:spPr>
          <a:ln w="38100">
            <a:solidFill>
              <a:schemeClr val="tx1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majorGridlines/>
        <c:numFmt formatCode="#,##0.00" sourceLinked="1"/>
        <c:majorTickMark val="none"/>
        <c:minorTickMark val="none"/>
        <c:tickLblPos val="none"/>
        <c:spPr>
          <a:ln w="38100">
            <a:solidFill>
              <a:schemeClr val="tx1"/>
            </a:solidFill>
            <a:prstDash val="solid"/>
          </a:ln>
        </c:spPr>
        <c:crossAx val="94888975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34312784072719E-2"/>
          <c:y val="0.10561334438458353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23A4-4D06-B166-8C649B1FAEAE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#,##0.00</c:formatCode>
                <c:ptCount val="1"/>
                <c:pt idx="0">
                  <c:v>5.7346938775510203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5.4444444444444446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23A4-4D06-B166-8C649B1FAEAE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#,##0.00</c:formatCode>
                <c:ptCount val="1"/>
                <c:pt idx="0">
                  <c:v>2.4693877551020407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23A4-4D06-B166-8C649B1FAEAE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#,##0.00</c:formatCode>
                <c:ptCount val="1"/>
                <c:pt idx="0">
                  <c:v>2.1428571428571428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6.333333333333333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23A4-4D06-B166-8C649B1FAEAE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#,##0.00</c:formatCode>
                <c:ptCount val="1"/>
                <c:pt idx="0">
                  <c:v>1.9795918367346936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3.6666666666666665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23A4-4D06-B166-8C649B1FAEAE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  <c:pt idx="0">
                  <c:v>FFF</c:v>
                </c:pt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#,##0.00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7.2222222222222223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23A4-4D06-B166-8C649B1FAEAE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23A4-4D06-B166-8C649B1FAEAE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23A4-4D06-B166-8C649B1FAEAE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23A4-4D06-B166-8C649B1FAEAE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23A4-4D06-B166-8C649B1FAEAE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23A4-4D06-B166-8C649B1FAEAE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23A4-4D06-B166-8C649B1FAEAE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23A4-4D06-B166-8C649B1FAEAE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23A4-4D06-B166-8C649B1FAEAE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23A4-4D06-B166-8C649B1FAEAE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23A4-4D06-B166-8C649B1FAEAE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23A4-4D06-B166-8C649B1FAEAE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23A4-4D06-B166-8C649B1FAEAE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23A4-4D06-B166-8C649B1FAEAE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23A4-4D06-B166-8C649B1FAEAE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23A4-4D06-B166-8C649B1FAEAE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23A4-4D06-B166-8C649B1FAEAE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23A4-4D06-B166-8C649B1FAEAE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23A4-4D06-B166-8C649B1FAEAE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23A4-4D06-B166-8C649B1FAEAE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23A4-4D06-B166-8C649B1FAEAE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#,##0.00</c:formatCode>
                <c:ptCount val="1"/>
                <c:pt idx="0">
                  <c:v>5.7346938775510203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5.4444444444444446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23A4-4D06-B166-8C649B1FAEAE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#,##0.00</c:formatCode>
                <c:ptCount val="1"/>
                <c:pt idx="0">
                  <c:v>2.4693877551020407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23A4-4D06-B166-8C649B1FAEAE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#,##0.00</c:formatCode>
                <c:ptCount val="1"/>
                <c:pt idx="0">
                  <c:v>2.1428571428571428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6.333333333333333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23A4-4D06-B166-8C649B1FAEAE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#,##0.00</c:formatCode>
                <c:ptCount val="1"/>
                <c:pt idx="0">
                  <c:v>1.9795918367346936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3.6666666666666665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23A4-4D06-B166-8C649B1FAEAE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  <c:pt idx="0">
                  <c:v>FFF</c:v>
                </c:pt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#,##0.00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7.2222222222222223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23A4-4D06-B166-8C649B1FAEAE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23A4-4D06-B166-8C649B1FAEAE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23A4-4D06-B166-8C649B1FAEAE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23A4-4D06-B166-8C649B1FAEAE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23A4-4D06-B166-8C649B1FAEAE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23A4-4D06-B166-8C649B1FAEAE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23A4-4D06-B166-8C649B1FAEAE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23A4-4D06-B166-8C649B1FAEAE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23A4-4D06-B166-8C649B1FAEAE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23A4-4D06-B166-8C649B1FAEAE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23A4-4D06-B166-8C649B1FAEAE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23A4-4D06-B166-8C649B1FAEAE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23A4-4D06-B166-8C649B1FAEAE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23A4-4D06-B166-8C649B1FAEAE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23A4-4D06-B166-8C649B1FAEAE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23A4-4D06-B166-8C649B1FAEAE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23A4-4D06-B166-8C649B1FAEAE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23A4-4D06-B166-8C649B1FAEAE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23A4-4D06-B166-8C649B1FAEAE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23A4-4D06-B166-8C649B1FA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94888975"/>
        <c:axId val="1"/>
      </c:bubbleChart>
      <c:valAx>
        <c:axId val="94888975"/>
        <c:scaling>
          <c:orientation val="minMax"/>
          <c:max val="10"/>
          <c:min val="0"/>
        </c:scaling>
        <c:delete val="0"/>
        <c:axPos val="b"/>
        <c:numFmt formatCode="#,##0.00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#,##0.00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94888975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'Matrix Maker'!$E$9:$H$9</c:f>
          <c:strCache>
            <c:ptCount val="4"/>
            <c:pt idx="0">
              <c:v>Opportunity Matrix 2</c:v>
            </c:pt>
          </c:strCache>
        </c:strRef>
      </c:tx>
      <c:layout>
        <c:manualLayout>
          <c:xMode val="edge"/>
          <c:yMode val="edge"/>
          <c:x val="2.4606619294539396E-2"/>
          <c:y val="1.356903577842243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u="sng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34312784072719E-2"/>
          <c:y val="0.10561334438458353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9A0D-4DC3-99F9-5A67844AD4D0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#,##0.00</c:formatCode>
                <c:ptCount val="1"/>
                <c:pt idx="0">
                  <c:v>5.7346938775510203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5.4444444444444446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9A0D-4DC3-99F9-5A67844AD4D0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#,##0.00</c:formatCode>
                <c:ptCount val="1"/>
                <c:pt idx="0">
                  <c:v>2.4693877551020407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9A0D-4DC3-99F9-5A67844AD4D0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#,##0.00</c:formatCode>
                <c:ptCount val="1"/>
                <c:pt idx="0">
                  <c:v>2.1428571428571428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6.333333333333333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9A0D-4DC3-99F9-5A67844AD4D0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#,##0.00</c:formatCode>
                <c:ptCount val="1"/>
                <c:pt idx="0">
                  <c:v>1.9795918367346936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3.6666666666666665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9A0D-4DC3-99F9-5A67844AD4D0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  <c:pt idx="0">
                  <c:v>FFF</c:v>
                </c:pt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#,##0.00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7.2222222222222223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9A0D-4DC3-99F9-5A67844AD4D0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9A0D-4DC3-99F9-5A67844AD4D0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9A0D-4DC3-99F9-5A67844AD4D0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9A0D-4DC3-99F9-5A67844AD4D0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9A0D-4DC3-99F9-5A67844AD4D0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9A0D-4DC3-99F9-5A67844AD4D0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9A0D-4DC3-99F9-5A67844AD4D0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9A0D-4DC3-99F9-5A67844AD4D0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9A0D-4DC3-99F9-5A67844AD4D0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9A0D-4DC3-99F9-5A67844AD4D0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9A0D-4DC3-99F9-5A67844AD4D0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9A0D-4DC3-99F9-5A67844AD4D0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9A0D-4DC3-99F9-5A67844AD4D0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9A0D-4DC3-99F9-5A67844AD4D0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9A0D-4DC3-99F9-5A67844AD4D0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9A0D-4DC3-99F9-5A67844AD4D0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9A0D-4DC3-99F9-5A67844AD4D0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9A0D-4DC3-99F9-5A67844AD4D0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9A0D-4DC3-99F9-5A67844AD4D0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9A0D-4DC3-99F9-5A67844AD4D0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9A0D-4DC3-99F9-5A67844AD4D0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#,##0.00</c:formatCode>
                <c:ptCount val="1"/>
                <c:pt idx="0">
                  <c:v>5.7346938775510203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5.4444444444444446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9A0D-4DC3-99F9-5A67844AD4D0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#,##0.00</c:formatCode>
                <c:ptCount val="1"/>
                <c:pt idx="0">
                  <c:v>2.4693877551020407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9A0D-4DC3-99F9-5A67844AD4D0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#,##0.00</c:formatCode>
                <c:ptCount val="1"/>
                <c:pt idx="0">
                  <c:v>2.1428571428571428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6.333333333333333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9A0D-4DC3-99F9-5A67844AD4D0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#,##0.00</c:formatCode>
                <c:ptCount val="1"/>
                <c:pt idx="0">
                  <c:v>1.9795918367346936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3.6666666666666665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9A0D-4DC3-99F9-5A67844AD4D0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  <c:pt idx="0">
                  <c:v>FFF</c:v>
                </c:pt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#,##0.00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7.2222222222222223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9A0D-4DC3-99F9-5A67844AD4D0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9A0D-4DC3-99F9-5A67844AD4D0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9A0D-4DC3-99F9-5A67844AD4D0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9A0D-4DC3-99F9-5A67844AD4D0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9A0D-4DC3-99F9-5A67844AD4D0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9A0D-4DC3-99F9-5A67844AD4D0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A0D-4DC3-99F9-5A67844AD4D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9A0D-4DC3-99F9-5A67844AD4D0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A0D-4DC3-99F9-5A67844AD4D0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9A0D-4DC3-99F9-5A67844AD4D0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9A0D-4DC3-99F9-5A67844AD4D0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9A0D-4DC3-99F9-5A67844AD4D0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9A0D-4DC3-99F9-5A67844AD4D0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9A0D-4DC3-99F9-5A67844AD4D0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9A0D-4DC3-99F9-5A67844AD4D0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9A0D-4DC3-99F9-5A67844AD4D0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9A0D-4DC3-99F9-5A67844AD4D0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9A0D-4DC3-99F9-5A67844AD4D0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9A0D-4DC3-99F9-5A67844AD4D0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9A0D-4DC3-99F9-5A67844AD4D0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9A0D-4DC3-99F9-5A67844AD4D0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9A0D-4DC3-99F9-5A67844A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94888975"/>
        <c:axId val="1"/>
      </c:bubbleChart>
      <c:valAx>
        <c:axId val="94888975"/>
        <c:scaling>
          <c:orientation val="maxMin"/>
          <c:max val="10"/>
          <c:min val="0"/>
        </c:scaling>
        <c:delete val="0"/>
        <c:axPos val="b"/>
        <c:majorGridlines/>
        <c:numFmt formatCode="#,##0.00" sourceLinked="1"/>
        <c:majorTickMark val="none"/>
        <c:minorTickMark val="none"/>
        <c:tickLblPos val="none"/>
        <c:spPr>
          <a:ln w="38100">
            <a:solidFill>
              <a:schemeClr val="tx1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r"/>
        <c:majorGridlines/>
        <c:numFmt formatCode="#,##0.00" sourceLinked="1"/>
        <c:majorTickMark val="none"/>
        <c:minorTickMark val="none"/>
        <c:tickLblPos val="none"/>
        <c:spPr>
          <a:ln w="38100">
            <a:solidFill>
              <a:schemeClr val="tx1"/>
            </a:solidFill>
            <a:prstDash val="solid"/>
          </a:ln>
        </c:spPr>
        <c:crossAx val="94888975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Worksheet'!$E$9</c:f>
          <c:strCache>
            <c:ptCount val="1"/>
            <c:pt idx="0">
              <c:v>Example Matrix Map</c:v>
            </c:pt>
          </c:strCache>
        </c:strRef>
      </c:tx>
      <c:layout>
        <c:manualLayout>
          <c:xMode val="edge"/>
          <c:yMode val="edge"/>
          <c:x val="6.5257025798604443E-2"/>
          <c:y val="1.7955000690703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0D63-47FE-A9C7-A6DE65EDDDA5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#,##0.00</c:formatCode>
                <c:ptCount val="1"/>
                <c:pt idx="0">
                  <c:v>5.7346938775510203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5.4444444444444446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0D63-47FE-A9C7-A6DE65EDDDA5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#,##0.00</c:formatCode>
                <c:ptCount val="1"/>
                <c:pt idx="0">
                  <c:v>2.4693877551020407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0D63-47FE-A9C7-A6DE65EDDDA5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#,##0.00</c:formatCode>
                <c:ptCount val="1"/>
                <c:pt idx="0">
                  <c:v>2.1428571428571428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6.333333333333333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0D63-47FE-A9C7-A6DE65EDDDA5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#,##0.00</c:formatCode>
                <c:ptCount val="1"/>
                <c:pt idx="0">
                  <c:v>1.9795918367346936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3.6666666666666665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0D63-47FE-A9C7-A6DE65EDDDA5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  <c:pt idx="0">
                  <c:v>FFF</c:v>
                </c:pt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#,##0.00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7.2222222222222223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0D63-47FE-A9C7-A6DE65EDDDA5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0D63-47FE-A9C7-A6DE65EDDDA5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0D63-47FE-A9C7-A6DE65EDDDA5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0D63-47FE-A9C7-A6DE65EDDDA5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0D63-47FE-A9C7-A6DE65EDDDA5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0D63-47FE-A9C7-A6DE65EDDDA5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0D63-47FE-A9C7-A6DE65EDDDA5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0D63-47FE-A9C7-A6DE65EDDDA5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0D63-47FE-A9C7-A6DE65EDDDA5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0D63-47FE-A9C7-A6DE65EDDDA5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0D63-47FE-A9C7-A6DE65EDDDA5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0D63-47FE-A9C7-A6DE65EDDDA5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0D63-47FE-A9C7-A6DE65EDDDA5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0D63-47FE-A9C7-A6DE65EDDDA5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0D63-47FE-A9C7-A6DE65EDDDA5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0D63-47FE-A9C7-A6DE65EDDDA5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0D63-47FE-A9C7-A6DE65EDDDA5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0D63-47FE-A9C7-A6DE65EDDDA5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0D63-47FE-A9C7-A6DE65EDDDA5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0D63-47FE-A9C7-A6DE65EDDDA5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9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0D63-47FE-A9C7-A6DE65EDDDA5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#,##0.00</c:formatCode>
                <c:ptCount val="1"/>
                <c:pt idx="0">
                  <c:v>5.7346938775510203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5.4444444444444446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0D63-47FE-A9C7-A6DE65EDDDA5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#,##0.00</c:formatCode>
                <c:ptCount val="1"/>
                <c:pt idx="0">
                  <c:v>2.4693877551020407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1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0D63-47FE-A9C7-A6DE65EDDDA5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#,##0.00</c:formatCode>
                <c:ptCount val="1"/>
                <c:pt idx="0">
                  <c:v>2.1428571428571428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6.333333333333333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0D63-47FE-A9C7-A6DE65EDDDA5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#,##0.00</c:formatCode>
                <c:ptCount val="1"/>
                <c:pt idx="0">
                  <c:v>1.9795918367346936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3.6666666666666665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0D63-47FE-A9C7-A6DE65EDDDA5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  <c:pt idx="0">
                  <c:v>FFF</c:v>
                </c:pt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#,##0.00</c:formatCode>
                <c:ptCount val="1"/>
                <c:pt idx="0">
                  <c:v>1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7.2222222222222223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0D63-47FE-A9C7-A6DE65EDDDA5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0D63-47FE-A9C7-A6DE65EDDDA5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0D63-47FE-A9C7-A6DE65EDDDA5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0D63-47FE-A9C7-A6DE65EDDDA5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0D63-47FE-A9C7-A6DE65EDDDA5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0D63-47FE-A9C7-A6DE65EDDDA5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0D63-47FE-A9C7-A6DE65EDDDA5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0D63-47FE-A9C7-A6DE65EDDDA5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0D63-47FE-A9C7-A6DE65EDDDA5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0D63-47FE-A9C7-A6DE65EDDDA5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0D63-47FE-A9C7-A6DE65EDDDA5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0D63-47FE-A9C7-A6DE65EDDDA5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0D63-47FE-A9C7-A6DE65EDDDA5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0D63-47FE-A9C7-A6DE65EDDDA5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0D63-47FE-A9C7-A6DE65EDDDA5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0D63-47FE-A9C7-A6DE65EDDDA5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0D63-47FE-A9C7-A6DE65EDDDA5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0D63-47FE-A9C7-A6DE65EDDDA5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0D63-47FE-A9C7-A6DE65EDDDA5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0D63-47FE-A9C7-A6DE65EDD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94888975"/>
        <c:axId val="1"/>
      </c:bubbleChart>
      <c:valAx>
        <c:axId val="94888975"/>
        <c:scaling>
          <c:orientation val="minMax"/>
          <c:max val="10"/>
          <c:min val="0"/>
        </c:scaling>
        <c:delete val="0"/>
        <c:axPos val="b"/>
        <c:numFmt formatCode="#,##0.00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#,##0.00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94888975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1876425</xdr:colOff>
      <xdr:row>60</xdr:row>
      <xdr:rowOff>152400</xdr:rowOff>
    </xdr:from>
    <xdr:to>
      <xdr:col>6</xdr:col>
      <xdr:colOff>1343025</xdr:colOff>
      <xdr:row>90</xdr:row>
      <xdr:rowOff>76200</xdr:rowOff>
    </xdr:to>
    <xdr:graphicFrame macro="">
      <xdr:nvGraphicFramePr>
        <xdr:cNvPr id="2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290371CA-FACE-4709-8BA3-3FE875FFA3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247650</xdr:colOff>
      <xdr:row>13</xdr:row>
      <xdr:rowOff>209549</xdr:rowOff>
    </xdr:from>
    <xdr:to>
      <xdr:col>8</xdr:col>
      <xdr:colOff>2171699</xdr:colOff>
      <xdr:row>22</xdr:row>
      <xdr:rowOff>180974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13B93F-B580-40D1-B359-77879E835E46}"/>
            </a:ext>
          </a:extLst>
        </xdr:cNvPr>
        <xdr:cNvSpPr txBox="1"/>
      </xdr:nvSpPr>
      <xdr:spPr>
        <a:xfrm>
          <a:off x="10448925" y="3505199"/>
          <a:ext cx="1924049" cy="1866900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Mini</a:t>
          </a:r>
          <a:r>
            <a:rPr lang="en-US" sz="1100" b="1" baseline="0"/>
            <a:t> sample above</a:t>
          </a:r>
        </a:p>
        <a:p>
          <a:pPr algn="ctr">
            <a:lnSpc>
              <a:spcPts val="1200"/>
            </a:lnSpc>
          </a:pPr>
          <a:endParaRPr lang="en-US" sz="1100" b="1" baseline="0"/>
        </a:p>
        <a:p>
          <a:pPr algn="ctr">
            <a:lnSpc>
              <a:spcPts val="1200"/>
            </a:lnSpc>
          </a:pPr>
          <a:r>
            <a:rPr lang="en-US" sz="1100" b="1"/>
            <a:t>Full</a:t>
          </a:r>
          <a:r>
            <a:rPr lang="en-US" sz="1100" b="1" baseline="0"/>
            <a:t> matrix is produced below</a:t>
          </a:r>
        </a:p>
        <a:p>
          <a:pPr algn="ctr">
            <a:lnSpc>
              <a:spcPts val="1200"/>
            </a:lnSpc>
          </a:pPr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Starts after row 60</a:t>
          </a:r>
          <a:endParaRPr lang="en-US" sz="1100" b="1"/>
        </a:p>
      </xdr:txBody>
    </xdr:sp>
    <xdr:clientData/>
  </xdr:twoCellAnchor>
  <xdr:twoCellAnchor>
    <xdr:from>
      <xdr:col>1</xdr:col>
      <xdr:colOff>242984</xdr:colOff>
      <xdr:row>26</xdr:row>
      <xdr:rowOff>77755</xdr:rowOff>
    </xdr:from>
    <xdr:to>
      <xdr:col>1</xdr:col>
      <xdr:colOff>583163</xdr:colOff>
      <xdr:row>29</xdr:row>
      <xdr:rowOff>97194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7018CC7-867E-4143-B666-870CA7529C3C}"/>
            </a:ext>
          </a:extLst>
        </xdr:cNvPr>
        <xdr:cNvSpPr/>
      </xdr:nvSpPr>
      <xdr:spPr>
        <a:xfrm rot="19433950">
          <a:off x="462059" y="6192805"/>
          <a:ext cx="340179" cy="638564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 editAs="oneCell">
    <xdr:from>
      <xdr:col>11</xdr:col>
      <xdr:colOff>0</xdr:colOff>
      <xdr:row>63</xdr:row>
      <xdr:rowOff>0</xdr:rowOff>
    </xdr:from>
    <xdr:to>
      <xdr:col>19</xdr:col>
      <xdr:colOff>159038</xdr:colOff>
      <xdr:row>92</xdr:row>
      <xdr:rowOff>133852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3A0EBAC-2BF0-4D92-AD1E-E3F5FD01F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54125" y="13696950"/>
          <a:ext cx="6255038" cy="5791702"/>
        </a:xfrm>
        <a:prstGeom prst="rect">
          <a:avLst/>
        </a:prstGeom>
      </xdr:spPr>
    </xdr:pic>
    <xdr:clientData/>
  </xdr:twoCellAnchor>
  <xdr:twoCellAnchor>
    <xdr:from>
      <xdr:col>8</xdr:col>
      <xdr:colOff>247650</xdr:colOff>
      <xdr:row>6</xdr:row>
      <xdr:rowOff>76200</xdr:rowOff>
    </xdr:from>
    <xdr:to>
      <xdr:col>8</xdr:col>
      <xdr:colOff>2174959</xdr:colOff>
      <xdr:row>13</xdr:row>
      <xdr:rowOff>190500</xdr:rowOff>
    </xdr:to>
    <xdr:graphicFrame macro="">
      <xdr:nvGraphicFramePr>
        <xdr:cNvPr id="7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29F70E21-C8BD-438D-A5B5-5D00D060515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66675</xdr:colOff>
      <xdr:row>13</xdr:row>
      <xdr:rowOff>152400</xdr:rowOff>
    </xdr:from>
    <xdr:to>
      <xdr:col>6</xdr:col>
      <xdr:colOff>0</xdr:colOff>
      <xdr:row>15</xdr:row>
      <xdr:rowOff>209550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F7B8615-D04F-4043-8773-786132FE95D2}"/>
            </a:ext>
          </a:extLst>
        </xdr:cNvPr>
        <xdr:cNvCxnSpPr/>
      </xdr:nvCxnSpPr>
      <xdr:spPr>
        <a:xfrm>
          <a:off x="7315200" y="3448050"/>
          <a:ext cx="447675" cy="4667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12</xdr:row>
      <xdr:rowOff>123825</xdr:rowOff>
    </xdr:from>
    <xdr:to>
      <xdr:col>4</xdr:col>
      <xdr:colOff>66675</xdr:colOff>
      <xdr:row>15</xdr:row>
      <xdr:rowOff>219075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C2648858-B61F-4B51-BCE2-7035B630839D}"/>
            </a:ext>
          </a:extLst>
        </xdr:cNvPr>
        <xdr:cNvCxnSpPr/>
      </xdr:nvCxnSpPr>
      <xdr:spPr>
        <a:xfrm>
          <a:off x="5457825" y="3219450"/>
          <a:ext cx="28575" cy="7048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1714500</xdr:colOff>
      <xdr:row>13</xdr:row>
      <xdr:rowOff>142875</xdr:rowOff>
    </xdr:from>
    <xdr:to>
      <xdr:col>5</xdr:col>
      <xdr:colOff>85725</xdr:colOff>
      <xdr:row>13</xdr:row>
      <xdr:rowOff>161925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78DBB05F-DEB2-4D2C-BAF3-3D54B28AA850}"/>
            </a:ext>
          </a:extLst>
        </xdr:cNvPr>
        <xdr:cNvCxnSpPr/>
      </xdr:nvCxnSpPr>
      <xdr:spPr>
        <a:xfrm>
          <a:off x="7134225" y="3438525"/>
          <a:ext cx="20002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12</xdr:row>
      <xdr:rowOff>85725</xdr:rowOff>
    </xdr:from>
    <xdr:to>
      <xdr:col>4</xdr:col>
      <xdr:colOff>171450</xdr:colOff>
      <xdr:row>12</xdr:row>
      <xdr:rowOff>123825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48021E2E-447F-4CB1-B1EB-33636874FAA6}"/>
            </a:ext>
          </a:extLst>
        </xdr:cNvPr>
        <xdr:cNvCxnSpPr/>
      </xdr:nvCxnSpPr>
      <xdr:spPr>
        <a:xfrm flipV="1">
          <a:off x="5457825" y="3181350"/>
          <a:ext cx="133350" cy="381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1866900</xdr:colOff>
      <xdr:row>91</xdr:row>
      <xdr:rowOff>38100</xdr:rowOff>
    </xdr:from>
    <xdr:to>
      <xdr:col>6</xdr:col>
      <xdr:colOff>1333500</xdr:colOff>
      <xdr:row>121</xdr:row>
      <xdr:rowOff>114300</xdr:rowOff>
    </xdr:to>
    <xdr:graphicFrame macro="">
      <xdr:nvGraphicFramePr>
        <xdr:cNvPr id="26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A634A6F5-5F90-424F-A5B4-120674B08A9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2</xdr:col>
      <xdr:colOff>1162049</xdr:colOff>
      <xdr:row>87</xdr:row>
      <xdr:rowOff>57150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D5227874-BFB7-4116-9E86-5CCE4A2CEBB8}"/>
            </a:ext>
          </a:extLst>
        </xdr:cNvPr>
        <xdr:cNvSpPr txBox="1"/>
      </xdr:nvSpPr>
      <xdr:spPr>
        <a:xfrm>
          <a:off x="219075" y="13487400"/>
          <a:ext cx="1924049" cy="4953000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 baseline="0"/>
            <a:t>A second matrix, with the horizontal axis in reverse order is included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0.32895</cdr:y>
    </cdr:from>
    <cdr:to>
      <cdr:x>0.07359</cdr:x>
      <cdr:y>0.92434</cdr:y>
    </cdr:to>
    <cdr:sp macro="" textlink="'Matrix Maker'!$E$29">
      <cdr:nvSpPr>
        <cdr:cNvPr id="9" name="TextBox 6"/>
        <cdr:cNvSpPr txBox="1"/>
      </cdr:nvSpPr>
      <cdr:spPr>
        <a:xfrm xmlns:a="http://schemas.openxmlformats.org/drawingml/2006/main" rot="16200000">
          <a:off x="-1494130" y="3399129"/>
          <a:ext cx="3448050" cy="459789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75E5517-75A3-4D05-93AB-C175BD0A4DC0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Competitiveness</a:t>
          </a:fld>
          <a:endParaRPr lang="en-US" sz="1200" b="1" i="0"/>
        </a:p>
      </cdr:txBody>
    </cdr:sp>
  </cdr:relSizeAnchor>
  <cdr:relSizeAnchor xmlns:cdr="http://schemas.openxmlformats.org/drawingml/2006/chartDrawing">
    <cdr:from>
      <cdr:x>0.0747</cdr:x>
      <cdr:y>0.91776</cdr:y>
    </cdr:from>
    <cdr:to>
      <cdr:x>0.6189</cdr:x>
      <cdr:y>1</cdr:y>
    </cdr:to>
    <cdr:sp macro="" textlink="'Matrix Maker'!$E$14">
      <cdr:nvSpPr>
        <cdr:cNvPr id="6" name="TextBox 5"/>
        <cdr:cNvSpPr txBox="1"/>
      </cdr:nvSpPr>
      <cdr:spPr>
        <a:xfrm xmlns:a="http://schemas.openxmlformats.org/drawingml/2006/main">
          <a:off x="466725" y="5314950"/>
          <a:ext cx="3400425" cy="476250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36578DE-887C-467D-882D-83EC98785EB6}" type="TxLink"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Attractiveness</a:t>
          </a:fld>
          <a:endParaRPr lang="en-US" sz="1100"/>
        </a:p>
      </cdr:txBody>
    </cdr:sp>
  </cdr:relSizeAnchor>
  <cdr:relSizeAnchor xmlns:cdr="http://schemas.openxmlformats.org/drawingml/2006/chartDrawing">
    <cdr:from>
      <cdr:x>0.78049</cdr:x>
      <cdr:y>0.94079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4876800" y="5448300"/>
          <a:ext cx="1371599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AU" sz="700" i="1">
              <a:solidFill>
                <a:schemeClr val="bg1">
                  <a:lumMod val="50000"/>
                </a:schemeClr>
              </a:solidFill>
            </a:rPr>
            <a:t>Template by: www.marketingstudyguide.com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0.32895</cdr:y>
    </cdr:from>
    <cdr:to>
      <cdr:x>0.07359</cdr:x>
      <cdr:y>0.92434</cdr:y>
    </cdr:to>
    <cdr:sp macro="" textlink="'Matrix Maker'!$E$29">
      <cdr:nvSpPr>
        <cdr:cNvPr id="9" name="TextBox 6"/>
        <cdr:cNvSpPr txBox="1"/>
      </cdr:nvSpPr>
      <cdr:spPr>
        <a:xfrm xmlns:a="http://schemas.openxmlformats.org/drawingml/2006/main" rot="16200000">
          <a:off x="-1494130" y="3399129"/>
          <a:ext cx="3448050" cy="459789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75E5517-75A3-4D05-93AB-C175BD0A4DC0}" type="TxLink">
            <a:rPr lang="en-US" sz="12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Competitiveness</a:t>
          </a:fld>
          <a:endParaRPr lang="en-US" sz="1200" b="1" i="0"/>
        </a:p>
      </cdr:txBody>
    </cdr:sp>
  </cdr:relSizeAnchor>
  <cdr:relSizeAnchor xmlns:cdr="http://schemas.openxmlformats.org/drawingml/2006/chartDrawing">
    <cdr:from>
      <cdr:x>0.19133</cdr:x>
      <cdr:y>0.91776</cdr:y>
    </cdr:from>
    <cdr:to>
      <cdr:x>0.73553</cdr:x>
      <cdr:y>1</cdr:y>
    </cdr:to>
    <cdr:sp macro="" textlink="'Matrix Maker'!$E$14">
      <cdr:nvSpPr>
        <cdr:cNvPr id="6" name="TextBox 5"/>
        <cdr:cNvSpPr txBox="1"/>
      </cdr:nvSpPr>
      <cdr:spPr>
        <a:xfrm xmlns:a="http://schemas.openxmlformats.org/drawingml/2006/main">
          <a:off x="1197954" y="5314932"/>
          <a:ext cx="3407291" cy="476268"/>
        </a:xfrm>
        <a:prstGeom xmlns:a="http://schemas.openxmlformats.org/drawingml/2006/main" prst="leftArrow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36578DE-887C-467D-882D-83EC98785EB6}" type="TxLink">
            <a:rPr lang="en-US" sz="12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Attractiveness</a:t>
          </a:fld>
          <a:endParaRPr lang="en-US" sz="1100"/>
        </a:p>
      </cdr:txBody>
    </cdr:sp>
  </cdr:relSizeAnchor>
  <cdr:relSizeAnchor xmlns:cdr="http://schemas.openxmlformats.org/drawingml/2006/chartDrawing">
    <cdr:from>
      <cdr:x>0.78049</cdr:x>
      <cdr:y>0.94079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4876800" y="5448300"/>
          <a:ext cx="1371599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AU" sz="700" i="1">
              <a:solidFill>
                <a:schemeClr val="bg1">
                  <a:lumMod val="50000"/>
                </a:schemeClr>
              </a:solidFill>
            </a:rPr>
            <a:t>Template by: www.marketingstudyguide.com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1876425</xdr:colOff>
      <xdr:row>60</xdr:row>
      <xdr:rowOff>152400</xdr:rowOff>
    </xdr:from>
    <xdr:to>
      <xdr:col>6</xdr:col>
      <xdr:colOff>1343025</xdr:colOff>
      <xdr:row>90</xdr:row>
      <xdr:rowOff>76200</xdr:rowOff>
    </xdr:to>
    <xdr:graphicFrame macro="">
      <xdr:nvGraphicFramePr>
        <xdr:cNvPr id="1091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D1C77D06-6237-4AB4-BE19-32A272650C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502573</xdr:colOff>
      <xdr:row>11</xdr:row>
      <xdr:rowOff>61451</xdr:rowOff>
    </xdr:from>
    <xdr:to>
      <xdr:col>8</xdr:col>
      <xdr:colOff>2151246</xdr:colOff>
      <xdr:row>21</xdr:row>
      <xdr:rowOff>136071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1D7B4E-2916-4A75-BCB7-4DE904BEED10}"/>
            </a:ext>
          </a:extLst>
        </xdr:cNvPr>
        <xdr:cNvSpPr txBox="1"/>
      </xdr:nvSpPr>
      <xdr:spPr>
        <a:xfrm>
          <a:off x="10707930" y="2880073"/>
          <a:ext cx="1648673" cy="2280921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Your</a:t>
          </a:r>
          <a:r>
            <a:rPr lang="en-US" sz="1100" b="1" baseline="0"/>
            <a:t> matrix  will be produced below, after you enter your data</a:t>
          </a:r>
        </a:p>
        <a:p>
          <a:pPr algn="ctr">
            <a:lnSpc>
              <a:spcPts val="1100"/>
            </a:lnSpc>
          </a:pPr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Starts after row 60</a:t>
          </a:r>
          <a:endParaRPr lang="en-US" sz="1100" b="1"/>
        </a:p>
      </xdr:txBody>
    </xdr:sp>
    <xdr:clientData/>
  </xdr:twoCellAnchor>
  <xdr:twoCellAnchor>
    <xdr:from>
      <xdr:col>1</xdr:col>
      <xdr:colOff>242984</xdr:colOff>
      <xdr:row>26</xdr:row>
      <xdr:rowOff>77755</xdr:rowOff>
    </xdr:from>
    <xdr:to>
      <xdr:col>1</xdr:col>
      <xdr:colOff>583163</xdr:colOff>
      <xdr:row>29</xdr:row>
      <xdr:rowOff>97194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1812A190-B0E0-47A5-AE5C-27385AF4F97A}"/>
            </a:ext>
          </a:extLst>
        </xdr:cNvPr>
        <xdr:cNvSpPr/>
      </xdr:nvSpPr>
      <xdr:spPr>
        <a:xfrm rot="19433950">
          <a:off x="466530" y="6249566"/>
          <a:ext cx="340179" cy="651199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0.94436</cdr:x>
      <cdr:y>0.43568</cdr:y>
    </cdr:from>
    <cdr:to>
      <cdr:x>0.99158</cdr:x>
      <cdr:y>0.6292</cdr:y>
    </cdr:to>
    <cdr:sp macro="" textlink="'Perceptual Map Worksheet'!$E$14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/>
            <a:pPr algn="ctr"/>
            <a:t>Competitiveness</a:t>
          </a:fld>
          <a:endParaRPr lang="en-US" sz="1100"/>
        </a:p>
      </cdr:txBody>
    </cdr:sp>
  </cdr:relSizeAnchor>
  <cdr:relSizeAnchor xmlns:cdr="http://schemas.openxmlformats.org/drawingml/2006/chartDrawing">
    <cdr:from>
      <cdr:x>0.4029</cdr:x>
      <cdr:y>0.07357</cdr:y>
    </cdr:from>
    <cdr:to>
      <cdr:x>0.59403</cdr:x>
      <cdr:y>0.12225</cdr:y>
    </cdr:to>
    <cdr:sp macro="" textlink="'Perceptual Map Worksheet'!$G$30">
      <cdr:nvSpPr>
        <cdr:cNvPr id="8" name="TextBox 3"/>
        <cdr:cNvSpPr txBox="1"/>
      </cdr:nvSpPr>
      <cdr:spPr>
        <a:xfrm xmlns:a="http://schemas.openxmlformats.org/drawingml/2006/main">
          <a:off x="2515259" y="434497"/>
          <a:ext cx="1192382" cy="287459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E7AB81E-A795-EB4E-B404-D2031F68288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 </a:t>
          </a:fld>
          <a:endParaRPr lang="en-US" sz="1100"/>
        </a:p>
      </cdr:txBody>
    </cdr:sp>
  </cdr:relSizeAnchor>
  <cdr:relSizeAnchor xmlns:cdr="http://schemas.openxmlformats.org/drawingml/2006/chartDrawing">
    <cdr:from>
      <cdr:x>0.01191</cdr:x>
      <cdr:y>0.43198</cdr:y>
    </cdr:from>
    <cdr:to>
      <cdr:x>0.06134</cdr:x>
      <cdr:y>0.62525</cdr:y>
    </cdr:to>
    <cdr:sp macro="" textlink="'Perceptual Map Worksheet'!$E$13">
      <cdr:nvSpPr>
        <cdr:cNvPr id="9" name="TextBox 6"/>
        <cdr:cNvSpPr txBox="1"/>
      </cdr:nvSpPr>
      <cdr:spPr>
        <a:xfrm xmlns:a="http://schemas.openxmlformats.org/drawingml/2006/main" rot="16200000">
          <a:off x="-348532" y="2962093"/>
          <a:ext cx="1150016" cy="307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/>
            <a:pPr algn="ctr"/>
            <a:t>Attractiveness</a:t>
          </a:fld>
          <a:endParaRPr lang="en-US" sz="1100"/>
        </a:p>
      </cdr:txBody>
    </cdr:sp>
  </cdr:relSizeAnchor>
  <cdr:relSizeAnchor xmlns:cdr="http://schemas.openxmlformats.org/drawingml/2006/chartDrawing">
    <cdr:from>
      <cdr:x>0.40949</cdr:x>
      <cdr:y>0.95098</cdr:y>
    </cdr:from>
    <cdr:to>
      <cdr:x>0.60061</cdr:x>
      <cdr:y>0.99278</cdr:y>
    </cdr:to>
    <cdr:sp macro="" textlink="'Perceptual Map Worksheet'!$G$29">
      <cdr:nvSpPr>
        <cdr:cNvPr id="6" name="TextBox 5"/>
        <cdr:cNvSpPr txBox="1"/>
      </cdr:nvSpPr>
      <cdr:spPr>
        <a:xfrm xmlns:a="http://schemas.openxmlformats.org/drawingml/2006/main">
          <a:off x="2925618" y="5673436"/>
          <a:ext cx="1371638" cy="25704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DF97AE11-824E-4348-807C-7483321C75A7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Competitiveness</a:t>
          </a:fld>
          <a:endParaRPr lang="en-US" sz="1100"/>
        </a:p>
      </cdr:txBody>
    </cdr:sp>
  </cdr:relSizeAnchor>
  <cdr:relSizeAnchor xmlns:cdr="http://schemas.openxmlformats.org/drawingml/2006/chartDrawing">
    <cdr:from>
      <cdr:x>0.69029</cdr:x>
      <cdr:y>0.95889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4314826" y="5667944"/>
          <a:ext cx="1935907" cy="242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700" i="1">
              <a:solidFill>
                <a:schemeClr val="bg1">
                  <a:lumMod val="50000"/>
                </a:schemeClr>
              </a:solidFill>
            </a:rPr>
            <a:t>Template by: www.marketingstudyguide.com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8zi9wlqMW90&amp;feature=youtu.be" TargetMode="External"/><Relationship Id="rId2" Type="http://schemas.openxmlformats.org/officeDocument/2006/relationships/hyperlink" Target="http://www.marketingstudyguide.com/free-excel-matrix-template" TargetMode="External"/><Relationship Id="rId1" Type="http://schemas.openxmlformats.org/officeDocument/2006/relationships/hyperlink" Target="https://www.perceptualmaps.com/make-a-perceptual-map/free-download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erceptualmaps.com/make-a-perceptual-map/free-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8BDE-0733-464C-9141-76381E75C8FF}">
  <sheetPr>
    <pageSetUpPr autoPageBreaks="0"/>
  </sheetPr>
  <dimension ref="A1:P77"/>
  <sheetViews>
    <sheetView showGridLines="0" tabSelected="1" zoomScale="90" zoomScaleNormal="90" workbookViewId="0">
      <selection activeCell="B2" sqref="B2:I2"/>
    </sheetView>
  </sheetViews>
  <sheetFormatPr defaultColWidth="11.42578125" defaultRowHeight="15" x14ac:dyDescent="0.25"/>
  <cols>
    <col min="1" max="1" width="3.28515625" style="75" customWidth="1"/>
    <col min="2" max="2" width="11.42578125" style="75"/>
    <col min="3" max="3" width="58.85546875" style="75" customWidth="1"/>
    <col min="4" max="4" width="7.7109375" style="75" customWidth="1"/>
    <col min="5" max="5" width="27.42578125" style="75" customWidth="1"/>
    <col min="6" max="6" width="7.7109375" style="75" customWidth="1"/>
    <col min="7" max="7" width="28.85546875" style="75" customWidth="1"/>
    <col min="8" max="8" width="7.7109375" style="75" customWidth="1"/>
    <col min="9" max="9" width="33.42578125" style="75" bestFit="1" customWidth="1"/>
    <col min="10" max="16384" width="11.42578125" style="75"/>
  </cols>
  <sheetData>
    <row r="1" spans="1:16" ht="15.75" thickBot="1" x14ac:dyDescent="0.3">
      <c r="K1" s="76">
        <f>+K2+K3</f>
        <v>0</v>
      </c>
      <c r="L1" s="76"/>
      <c r="M1" s="76">
        <f>+M2+M3</f>
        <v>0</v>
      </c>
    </row>
    <row r="2" spans="1:16" ht="38.25" customHeight="1" thickBot="1" x14ac:dyDescent="0.3">
      <c r="B2" s="179" t="s">
        <v>43</v>
      </c>
      <c r="C2" s="180"/>
      <c r="D2" s="180"/>
      <c r="E2" s="180"/>
      <c r="F2" s="180"/>
      <c r="G2" s="180"/>
      <c r="H2" s="180"/>
      <c r="I2" s="181"/>
      <c r="J2" s="77"/>
      <c r="K2" s="78">
        <f>IF(K4&gt;E18,1,0)</f>
        <v>0</v>
      </c>
      <c r="L2" s="79"/>
      <c r="M2" s="78">
        <f>IF(M4&gt;G18,1,0)</f>
        <v>0</v>
      </c>
      <c r="N2" s="77"/>
      <c r="O2" s="77"/>
      <c r="P2" s="80"/>
    </row>
    <row r="3" spans="1:16" ht="24" customHeight="1" thickBot="1" x14ac:dyDescent="0.3">
      <c r="B3" s="182" t="s">
        <v>38</v>
      </c>
      <c r="C3" s="183"/>
      <c r="D3" s="183"/>
      <c r="E3" s="183"/>
      <c r="F3" s="81"/>
      <c r="G3" s="82" t="s">
        <v>28</v>
      </c>
      <c r="H3" s="305" t="s">
        <v>29</v>
      </c>
      <c r="I3" s="83"/>
      <c r="J3" s="84"/>
      <c r="K3" s="85">
        <f>IF(K5&lt;E19,1,0)+K7</f>
        <v>0</v>
      </c>
      <c r="L3" s="85"/>
      <c r="M3" s="85">
        <f>IF(M5&lt;G19,1,0)+M7</f>
        <v>0</v>
      </c>
      <c r="N3" s="84"/>
      <c r="O3" s="84"/>
      <c r="P3" s="80"/>
    </row>
    <row r="4" spans="1:16" ht="18" customHeight="1" thickBot="1" x14ac:dyDescent="0.3">
      <c r="A4" s="86"/>
      <c r="B4" s="184" t="s">
        <v>88</v>
      </c>
      <c r="C4" s="185"/>
      <c r="D4" s="185"/>
      <c r="E4" s="185"/>
      <c r="F4" s="185"/>
      <c r="G4" s="185"/>
      <c r="H4" s="185"/>
      <c r="I4" s="186"/>
      <c r="J4" s="80"/>
      <c r="K4" s="87">
        <f>MAX(E$31:E$55)</f>
        <v>10</v>
      </c>
      <c r="L4" s="87"/>
      <c r="M4" s="87">
        <f>MAX(G$31:G$55)</f>
        <v>5</v>
      </c>
      <c r="N4" s="88"/>
      <c r="O4" s="88"/>
      <c r="P4" s="80"/>
    </row>
    <row r="5" spans="1:16" ht="18" customHeight="1" thickBot="1" x14ac:dyDescent="0.3">
      <c r="A5" s="84"/>
      <c r="B5" s="89"/>
      <c r="C5" s="90" t="s">
        <v>40</v>
      </c>
      <c r="D5" s="304" t="s">
        <v>44</v>
      </c>
      <c r="E5" s="304"/>
      <c r="F5" s="82" t="s">
        <v>41</v>
      </c>
      <c r="G5" s="82"/>
      <c r="H5" s="82"/>
      <c r="I5" s="91" t="s">
        <v>42</v>
      </c>
      <c r="J5" s="84"/>
      <c r="K5" s="87">
        <f>MIN(E$31:E$55)</f>
        <v>1</v>
      </c>
      <c r="L5" s="85"/>
      <c r="M5" s="87">
        <f>MIN(G$31:G$55)</f>
        <v>0.1</v>
      </c>
      <c r="N5" s="80"/>
      <c r="O5" s="80"/>
      <c r="P5" s="80"/>
    </row>
    <row r="6" spans="1:16" ht="23.25" customHeight="1" x14ac:dyDescent="0.25">
      <c r="B6" s="187" t="s">
        <v>48</v>
      </c>
      <c r="C6" s="188"/>
      <c r="D6" s="188"/>
      <c r="E6" s="188"/>
      <c r="F6" s="188"/>
      <c r="G6" s="188"/>
      <c r="H6" s="188"/>
      <c r="I6" s="189"/>
      <c r="K6" s="76">
        <f>COUNTA(E31:E55)</f>
        <v>6</v>
      </c>
      <c r="L6" s="76"/>
      <c r="M6" s="76">
        <f>COUNTA(G31:G55)</f>
        <v>6</v>
      </c>
    </row>
    <row r="7" spans="1:16" ht="15.75" thickBot="1" x14ac:dyDescent="0.3">
      <c r="B7" s="190"/>
      <c r="C7" s="191"/>
      <c r="D7" s="191"/>
      <c r="E7" s="191"/>
      <c r="F7" s="191"/>
      <c r="G7" s="191"/>
      <c r="H7" s="191"/>
      <c r="I7" s="192"/>
      <c r="K7" s="76">
        <f>IF(K6=0,-1,0)</f>
        <v>0</v>
      </c>
      <c r="L7" s="76"/>
      <c r="M7" s="76">
        <f>IF(M6=0,-1,0)</f>
        <v>0</v>
      </c>
    </row>
    <row r="8" spans="1:16" ht="15.75" thickBot="1" x14ac:dyDescent="0.3">
      <c r="B8" s="92"/>
      <c r="C8" s="86"/>
      <c r="D8" s="86"/>
      <c r="E8" s="86"/>
      <c r="F8" s="93"/>
      <c r="G8" s="86"/>
      <c r="H8" s="86"/>
      <c r="I8" s="94"/>
      <c r="M8" s="151"/>
    </row>
    <row r="9" spans="1:16" ht="21" customHeight="1" thickBot="1" x14ac:dyDescent="0.3">
      <c r="B9" s="95" t="s">
        <v>5</v>
      </c>
      <c r="C9" s="96" t="s">
        <v>49</v>
      </c>
      <c r="D9" s="97"/>
      <c r="E9" s="193" t="s">
        <v>89</v>
      </c>
      <c r="F9" s="194"/>
      <c r="G9" s="194"/>
      <c r="H9" s="195"/>
      <c r="I9" s="94"/>
    </row>
    <row r="10" spans="1:16" x14ac:dyDescent="0.25">
      <c r="B10" s="92"/>
      <c r="C10" s="86"/>
      <c r="D10" s="86"/>
      <c r="E10" s="161" t="s">
        <v>3</v>
      </c>
      <c r="F10" s="161"/>
      <c r="G10" s="161"/>
      <c r="H10" s="161"/>
      <c r="I10" s="94"/>
      <c r="N10" s="76" t="s">
        <v>72</v>
      </c>
    </row>
    <row r="11" spans="1:16" ht="15.75" thickBot="1" x14ac:dyDescent="0.3">
      <c r="B11" s="92"/>
      <c r="C11" s="86"/>
      <c r="D11" s="98"/>
      <c r="E11" s="98"/>
      <c r="F11" s="98"/>
      <c r="G11" s="98"/>
      <c r="H11" s="98"/>
      <c r="I11" s="99"/>
      <c r="N11" s="76" t="s">
        <v>73</v>
      </c>
    </row>
    <row r="12" spans="1:16" ht="23.25" customHeight="1" thickBot="1" x14ac:dyDescent="0.3">
      <c r="B12" s="95" t="s">
        <v>6</v>
      </c>
      <c r="C12" s="96" t="s">
        <v>71</v>
      </c>
      <c r="D12" s="100"/>
      <c r="F12" s="101"/>
      <c r="G12" s="101"/>
      <c r="H12" s="101"/>
      <c r="I12" s="102"/>
    </row>
    <row r="13" spans="1:16" ht="15.75" x14ac:dyDescent="0.25">
      <c r="B13" s="92"/>
      <c r="C13" s="103" t="s">
        <v>58</v>
      </c>
      <c r="D13" s="104" t="s">
        <v>51</v>
      </c>
      <c r="E13" s="6" t="s">
        <v>46</v>
      </c>
      <c r="F13" s="86"/>
      <c r="G13" s="93" t="s">
        <v>15</v>
      </c>
      <c r="H13" s="86"/>
      <c r="I13" s="94"/>
    </row>
    <row r="14" spans="1:16" ht="16.5" thickBot="1" x14ac:dyDescent="0.3">
      <c r="B14" s="92"/>
      <c r="C14" s="103" t="s">
        <v>59</v>
      </c>
      <c r="D14" s="105" t="s">
        <v>51</v>
      </c>
      <c r="E14" s="7" t="s">
        <v>47</v>
      </c>
      <c r="F14" s="86"/>
      <c r="G14" s="93" t="s">
        <v>52</v>
      </c>
      <c r="H14" s="86"/>
      <c r="I14" s="94"/>
    </row>
    <row r="15" spans="1:16" ht="15.75" thickBot="1" x14ac:dyDescent="0.3">
      <c r="B15" s="92"/>
      <c r="C15" s="86"/>
      <c r="D15" s="98"/>
      <c r="E15" s="98"/>
      <c r="F15" s="98"/>
      <c r="G15" s="98"/>
      <c r="H15" s="98"/>
      <c r="I15" s="99"/>
    </row>
    <row r="16" spans="1:16" ht="21" customHeight="1" thickBot="1" x14ac:dyDescent="0.3">
      <c r="B16" s="95" t="s">
        <v>7</v>
      </c>
      <c r="C16" s="96" t="s">
        <v>55</v>
      </c>
      <c r="D16" s="100"/>
      <c r="E16" s="106" t="str">
        <f>IF(K1&gt;0,"Some data is outside min/max","")</f>
        <v/>
      </c>
      <c r="F16" s="101"/>
      <c r="G16" s="106" t="str">
        <f>IF(M1&gt;0,"Some data is outside min/max","")</f>
        <v/>
      </c>
      <c r="H16" s="101"/>
      <c r="I16" s="102"/>
    </row>
    <row r="17" spans="2:9" ht="16.5" thickBot="1" x14ac:dyDescent="0.3">
      <c r="B17" s="92"/>
      <c r="E17" s="107" t="s">
        <v>58</v>
      </c>
      <c r="F17" s="105"/>
      <c r="G17" s="107" t="s">
        <v>59</v>
      </c>
      <c r="H17" s="86"/>
      <c r="I17" s="94"/>
    </row>
    <row r="18" spans="2:9" ht="15.75" x14ac:dyDescent="0.25">
      <c r="B18" s="92"/>
      <c r="C18" s="103" t="s">
        <v>67</v>
      </c>
      <c r="D18" s="105" t="s">
        <v>51</v>
      </c>
      <c r="E18" s="6">
        <v>10</v>
      </c>
      <c r="F18" s="105"/>
      <c r="G18" s="6">
        <v>5</v>
      </c>
      <c r="H18" s="86"/>
      <c r="I18" s="94"/>
    </row>
    <row r="19" spans="2:9" ht="16.5" thickBot="1" x14ac:dyDescent="0.3">
      <c r="B19" s="92"/>
      <c r="C19" s="103" t="s">
        <v>68</v>
      </c>
      <c r="D19" s="105" t="s">
        <v>51</v>
      </c>
      <c r="E19" s="7">
        <v>1</v>
      </c>
      <c r="F19" s="105"/>
      <c r="G19" s="7">
        <v>0.1</v>
      </c>
      <c r="H19" s="86"/>
      <c r="I19" s="94"/>
    </row>
    <row r="20" spans="2:9" ht="16.5" thickBot="1" x14ac:dyDescent="0.3">
      <c r="B20" s="92"/>
      <c r="C20" s="108" t="s">
        <v>75</v>
      </c>
      <c r="D20" s="105" t="s">
        <v>51</v>
      </c>
      <c r="E20" s="150" t="s">
        <v>73</v>
      </c>
      <c r="F20" s="86"/>
      <c r="G20" s="150" t="s">
        <v>73</v>
      </c>
      <c r="H20" s="86"/>
      <c r="I20" s="94"/>
    </row>
    <row r="21" spans="2:9" ht="15.75" thickBot="1" x14ac:dyDescent="0.3">
      <c r="B21" s="109"/>
      <c r="C21" s="98"/>
      <c r="D21" s="98"/>
      <c r="E21" s="110" t="str">
        <f>IF(AND(E20="Yes",E19&lt;=0),"REDO: Cannot scale log with 0/neg data","")</f>
        <v/>
      </c>
      <c r="F21" s="98"/>
      <c r="G21" s="110" t="str">
        <f>IF(AND(G20="Yes",G19&lt;=0),"REDO: Cannot scale log with 0/neg data","")</f>
        <v/>
      </c>
      <c r="H21" s="98"/>
      <c r="I21" s="99"/>
    </row>
    <row r="22" spans="2:9" x14ac:dyDescent="0.25">
      <c r="B22" s="111"/>
      <c r="C22" s="162" t="s">
        <v>53</v>
      </c>
      <c r="D22" s="162"/>
      <c r="E22" s="162"/>
      <c r="F22" s="162"/>
      <c r="G22" s="162"/>
      <c r="H22" s="162"/>
      <c r="I22" s="163"/>
    </row>
    <row r="23" spans="2:9" ht="15.75" thickBot="1" x14ac:dyDescent="0.3">
      <c r="B23" s="164" t="s">
        <v>54</v>
      </c>
      <c r="C23" s="165"/>
      <c r="D23" s="165"/>
      <c r="E23" s="165"/>
      <c r="F23" s="165"/>
      <c r="G23" s="165"/>
      <c r="H23" s="165"/>
      <c r="I23" s="166"/>
    </row>
    <row r="24" spans="2:9" ht="15.75" thickBot="1" x14ac:dyDescent="0.3">
      <c r="B24" s="92"/>
      <c r="C24" s="86"/>
      <c r="D24" s="86"/>
      <c r="E24" s="86"/>
      <c r="F24" s="86"/>
      <c r="G24" s="112"/>
      <c r="H24" s="86"/>
      <c r="I24" s="94"/>
    </row>
    <row r="25" spans="2:9" ht="24.75" customHeight="1" thickBot="1" x14ac:dyDescent="0.3">
      <c r="B25" s="167" t="s">
        <v>8</v>
      </c>
      <c r="C25" s="169" t="s">
        <v>64</v>
      </c>
      <c r="D25" s="171" t="s">
        <v>9</v>
      </c>
      <c r="E25" s="173" t="s">
        <v>61</v>
      </c>
      <c r="F25" s="173"/>
      <c r="G25" s="174"/>
      <c r="H25" s="95" t="s">
        <v>13</v>
      </c>
      <c r="I25" s="96" t="s">
        <v>14</v>
      </c>
    </row>
    <row r="26" spans="2:9" ht="16.5" customHeight="1" thickBot="1" x14ac:dyDescent="0.3">
      <c r="B26" s="168"/>
      <c r="C26" s="170"/>
      <c r="D26" s="172"/>
      <c r="E26" s="175"/>
      <c r="F26" s="175"/>
      <c r="G26" s="176"/>
      <c r="H26" s="177" t="s">
        <v>16</v>
      </c>
      <c r="I26" s="178"/>
    </row>
    <row r="27" spans="2:9" ht="15.75" x14ac:dyDescent="0.25">
      <c r="B27" s="92"/>
      <c r="C27" s="86"/>
      <c r="D27" s="113"/>
      <c r="E27" s="114"/>
      <c r="F27" s="115"/>
      <c r="G27" s="114"/>
      <c r="H27" s="116"/>
      <c r="I27" s="117" t="s">
        <v>63</v>
      </c>
    </row>
    <row r="28" spans="2:9" ht="16.5" thickBot="1" x14ac:dyDescent="0.3">
      <c r="B28" s="92"/>
      <c r="C28" s="118"/>
      <c r="D28" s="119"/>
      <c r="E28" s="120" t="s">
        <v>65</v>
      </c>
      <c r="F28" s="121"/>
      <c r="G28" s="120" t="s">
        <v>66</v>
      </c>
      <c r="H28" s="121" t="s">
        <v>1</v>
      </c>
      <c r="I28" s="122" t="s">
        <v>11</v>
      </c>
    </row>
    <row r="29" spans="2:9" ht="15.75" x14ac:dyDescent="0.25">
      <c r="B29" s="92"/>
      <c r="C29" s="123" t="s">
        <v>60</v>
      </c>
      <c r="D29" s="121"/>
      <c r="E29" s="124" t="str">
        <f>+E13</f>
        <v>Competitiveness</v>
      </c>
      <c r="F29" s="121"/>
      <c r="G29" s="124" t="str">
        <f>+E14</f>
        <v>Attractiveness</v>
      </c>
      <c r="H29" s="121" t="s">
        <v>10</v>
      </c>
      <c r="I29" s="122" t="s">
        <v>26</v>
      </c>
    </row>
    <row r="30" spans="2:9" ht="16.5" thickBot="1" x14ac:dyDescent="0.3">
      <c r="B30" s="109"/>
      <c r="C30" s="125" t="s">
        <v>0</v>
      </c>
      <c r="D30" s="126"/>
      <c r="E30" s="127"/>
      <c r="F30" s="126"/>
      <c r="G30" s="128"/>
      <c r="H30" s="126" t="s">
        <v>4</v>
      </c>
      <c r="I30" s="128" t="s">
        <v>12</v>
      </c>
    </row>
    <row r="31" spans="2:9" ht="15.75" x14ac:dyDescent="0.25">
      <c r="B31" s="129">
        <v>1</v>
      </c>
      <c r="C31" s="4" t="s">
        <v>83</v>
      </c>
      <c r="D31" s="92"/>
      <c r="E31" s="246">
        <v>10</v>
      </c>
      <c r="F31" s="130"/>
      <c r="G31" s="245">
        <v>5</v>
      </c>
      <c r="H31" s="131"/>
      <c r="I31" s="9">
        <v>5</v>
      </c>
    </row>
    <row r="32" spans="2:9" ht="15.75" x14ac:dyDescent="0.25">
      <c r="B32" s="132">
        <v>2</v>
      </c>
      <c r="C32" s="8" t="s">
        <v>84</v>
      </c>
      <c r="D32" s="132"/>
      <c r="E32" s="246">
        <v>6</v>
      </c>
      <c r="F32" s="132"/>
      <c r="G32" s="246">
        <v>3</v>
      </c>
      <c r="H32" s="133"/>
      <c r="I32" s="10">
        <v>5</v>
      </c>
    </row>
    <row r="33" spans="2:9" ht="15.75" x14ac:dyDescent="0.25">
      <c r="B33" s="132">
        <v>3</v>
      </c>
      <c r="C33" s="8" t="s">
        <v>85</v>
      </c>
      <c r="D33" s="132"/>
      <c r="E33" s="246">
        <v>1</v>
      </c>
      <c r="F33" s="132"/>
      <c r="G33" s="246">
        <v>1</v>
      </c>
      <c r="H33" s="133"/>
      <c r="I33" s="10">
        <v>3</v>
      </c>
    </row>
    <row r="34" spans="2:9" ht="15.75" x14ac:dyDescent="0.25">
      <c r="B34" s="132">
        <v>4</v>
      </c>
      <c r="C34" s="8" t="s">
        <v>86</v>
      </c>
      <c r="D34" s="132"/>
      <c r="E34" s="246">
        <v>7</v>
      </c>
      <c r="F34" s="132"/>
      <c r="G34" s="246">
        <v>0.8</v>
      </c>
      <c r="H34" s="133"/>
      <c r="I34" s="10">
        <v>3</v>
      </c>
    </row>
    <row r="35" spans="2:9" ht="16.5" thickBot="1" x14ac:dyDescent="0.3">
      <c r="B35" s="134">
        <v>5</v>
      </c>
      <c r="C35" s="5" t="s">
        <v>87</v>
      </c>
      <c r="D35" s="134"/>
      <c r="E35" s="247">
        <v>4</v>
      </c>
      <c r="F35" s="135"/>
      <c r="G35" s="247">
        <v>0.7</v>
      </c>
      <c r="H35" s="136"/>
      <c r="I35" s="11">
        <v>1</v>
      </c>
    </row>
    <row r="36" spans="2:9" ht="15.75" x14ac:dyDescent="0.25">
      <c r="B36" s="129">
        <v>6</v>
      </c>
      <c r="C36" s="4" t="s">
        <v>90</v>
      </c>
      <c r="D36" s="129"/>
      <c r="E36" s="245">
        <v>8</v>
      </c>
      <c r="F36" s="129"/>
      <c r="G36" s="245">
        <v>0.1</v>
      </c>
      <c r="H36" s="131"/>
      <c r="I36" s="9">
        <v>1</v>
      </c>
    </row>
    <row r="37" spans="2:9" ht="15.75" x14ac:dyDescent="0.25">
      <c r="B37" s="132">
        <v>7</v>
      </c>
      <c r="C37" s="8"/>
      <c r="D37" s="132"/>
      <c r="E37" s="246"/>
      <c r="F37" s="132"/>
      <c r="G37" s="246"/>
      <c r="H37" s="133"/>
      <c r="I37" s="10">
        <v>3</v>
      </c>
    </row>
    <row r="38" spans="2:9" ht="15.75" x14ac:dyDescent="0.25">
      <c r="B38" s="132">
        <v>8</v>
      </c>
      <c r="C38" s="8"/>
      <c r="D38" s="132"/>
      <c r="E38" s="246"/>
      <c r="F38" s="132"/>
      <c r="G38" s="246"/>
      <c r="H38" s="133"/>
      <c r="I38" s="10">
        <v>3</v>
      </c>
    </row>
    <row r="39" spans="2:9" ht="15.75" x14ac:dyDescent="0.25">
      <c r="B39" s="132">
        <v>9</v>
      </c>
      <c r="C39" s="8"/>
      <c r="D39" s="132"/>
      <c r="E39" s="246"/>
      <c r="F39" s="132"/>
      <c r="G39" s="246"/>
      <c r="H39" s="133"/>
      <c r="I39" s="10">
        <v>3</v>
      </c>
    </row>
    <row r="40" spans="2:9" ht="16.5" thickBot="1" x14ac:dyDescent="0.3">
      <c r="B40" s="134">
        <v>10</v>
      </c>
      <c r="C40" s="5"/>
      <c r="D40" s="134"/>
      <c r="E40" s="247"/>
      <c r="F40" s="134"/>
      <c r="G40" s="247"/>
      <c r="H40" s="136"/>
      <c r="I40" s="11">
        <v>3</v>
      </c>
    </row>
    <row r="41" spans="2:9" ht="15.75" x14ac:dyDescent="0.25">
      <c r="B41" s="132">
        <v>11</v>
      </c>
      <c r="C41" s="8"/>
      <c r="D41" s="132"/>
      <c r="E41" s="246"/>
      <c r="F41" s="132"/>
      <c r="G41" s="246"/>
      <c r="H41" s="133"/>
      <c r="I41" s="9">
        <v>3</v>
      </c>
    </row>
    <row r="42" spans="2:9" ht="15.75" x14ac:dyDescent="0.25">
      <c r="B42" s="132">
        <v>12</v>
      </c>
      <c r="C42" s="8"/>
      <c r="D42" s="132"/>
      <c r="E42" s="246"/>
      <c r="F42" s="132"/>
      <c r="G42" s="246"/>
      <c r="H42" s="133"/>
      <c r="I42" s="10">
        <v>3</v>
      </c>
    </row>
    <row r="43" spans="2:9" ht="15.75" x14ac:dyDescent="0.25">
      <c r="B43" s="132">
        <v>13</v>
      </c>
      <c r="C43" s="8"/>
      <c r="D43" s="132"/>
      <c r="E43" s="246"/>
      <c r="F43" s="132"/>
      <c r="G43" s="246"/>
      <c r="H43" s="133"/>
      <c r="I43" s="10">
        <v>3</v>
      </c>
    </row>
    <row r="44" spans="2:9" ht="15.75" x14ac:dyDescent="0.25">
      <c r="B44" s="132">
        <v>14</v>
      </c>
      <c r="C44" s="8"/>
      <c r="D44" s="132"/>
      <c r="E44" s="246"/>
      <c r="F44" s="132"/>
      <c r="G44" s="246"/>
      <c r="H44" s="133"/>
      <c r="I44" s="10">
        <v>3</v>
      </c>
    </row>
    <row r="45" spans="2:9" ht="16.5" thickBot="1" x14ac:dyDescent="0.3">
      <c r="B45" s="132">
        <v>15</v>
      </c>
      <c r="C45" s="8"/>
      <c r="D45" s="132"/>
      <c r="E45" s="246"/>
      <c r="F45" s="132"/>
      <c r="G45" s="246"/>
      <c r="H45" s="133"/>
      <c r="I45" s="11">
        <v>3</v>
      </c>
    </row>
    <row r="46" spans="2:9" ht="15.75" x14ac:dyDescent="0.25">
      <c r="B46" s="129">
        <v>16</v>
      </c>
      <c r="C46" s="4"/>
      <c r="D46" s="129"/>
      <c r="E46" s="245"/>
      <c r="F46" s="129"/>
      <c r="G46" s="245"/>
      <c r="H46" s="131"/>
      <c r="I46" s="9">
        <v>3</v>
      </c>
    </row>
    <row r="47" spans="2:9" ht="15.75" x14ac:dyDescent="0.25">
      <c r="B47" s="132">
        <v>17</v>
      </c>
      <c r="C47" s="8"/>
      <c r="D47" s="132"/>
      <c r="E47" s="246"/>
      <c r="F47" s="132"/>
      <c r="G47" s="246"/>
      <c r="H47" s="133"/>
      <c r="I47" s="10">
        <v>3</v>
      </c>
    </row>
    <row r="48" spans="2:9" ht="15.75" x14ac:dyDescent="0.25">
      <c r="B48" s="132">
        <v>18</v>
      </c>
      <c r="C48" s="8"/>
      <c r="D48" s="132"/>
      <c r="E48" s="246"/>
      <c r="F48" s="132"/>
      <c r="G48" s="246"/>
      <c r="H48" s="133"/>
      <c r="I48" s="10">
        <v>3</v>
      </c>
    </row>
    <row r="49" spans="2:9" ht="15.75" x14ac:dyDescent="0.25">
      <c r="B49" s="132">
        <v>19</v>
      </c>
      <c r="C49" s="8"/>
      <c r="D49" s="132"/>
      <c r="E49" s="246"/>
      <c r="F49" s="132"/>
      <c r="G49" s="246"/>
      <c r="H49" s="133"/>
      <c r="I49" s="10">
        <v>3</v>
      </c>
    </row>
    <row r="50" spans="2:9" ht="16.5" thickBot="1" x14ac:dyDescent="0.3">
      <c r="B50" s="134">
        <v>20</v>
      </c>
      <c r="C50" s="5"/>
      <c r="D50" s="134"/>
      <c r="E50" s="247"/>
      <c r="F50" s="134"/>
      <c r="G50" s="247"/>
      <c r="H50" s="136"/>
      <c r="I50" s="11">
        <v>3</v>
      </c>
    </row>
    <row r="51" spans="2:9" ht="15.75" x14ac:dyDescent="0.25">
      <c r="B51" s="132">
        <v>21</v>
      </c>
      <c r="C51" s="8"/>
      <c r="D51" s="132"/>
      <c r="E51" s="246"/>
      <c r="F51" s="132"/>
      <c r="G51" s="246"/>
      <c r="H51" s="133"/>
      <c r="I51" s="9">
        <v>3</v>
      </c>
    </row>
    <row r="52" spans="2:9" ht="15.75" x14ac:dyDescent="0.25">
      <c r="B52" s="132">
        <v>22</v>
      </c>
      <c r="C52" s="8"/>
      <c r="D52" s="137"/>
      <c r="E52" s="246"/>
      <c r="F52" s="132"/>
      <c r="G52" s="246"/>
      <c r="H52" s="133"/>
      <c r="I52" s="10">
        <v>3</v>
      </c>
    </row>
    <row r="53" spans="2:9" ht="15.75" x14ac:dyDescent="0.25">
      <c r="B53" s="132">
        <v>23</v>
      </c>
      <c r="C53" s="8"/>
      <c r="D53" s="92"/>
      <c r="E53" s="246"/>
      <c r="F53" s="132"/>
      <c r="G53" s="246"/>
      <c r="H53" s="133"/>
      <c r="I53" s="10">
        <v>3</v>
      </c>
    </row>
    <row r="54" spans="2:9" ht="15.75" x14ac:dyDescent="0.25">
      <c r="B54" s="132">
        <v>24</v>
      </c>
      <c r="C54" s="8"/>
      <c r="D54" s="92"/>
      <c r="E54" s="246"/>
      <c r="F54" s="132"/>
      <c r="G54" s="246"/>
      <c r="H54" s="133"/>
      <c r="I54" s="10">
        <v>3</v>
      </c>
    </row>
    <row r="55" spans="2:9" ht="16.5" thickBot="1" x14ac:dyDescent="0.3">
      <c r="B55" s="134">
        <v>25</v>
      </c>
      <c r="C55" s="5"/>
      <c r="D55" s="109"/>
      <c r="E55" s="247"/>
      <c r="F55" s="134"/>
      <c r="G55" s="247"/>
      <c r="H55" s="136"/>
      <c r="I55" s="11">
        <v>3</v>
      </c>
    </row>
    <row r="56" spans="2:9" ht="16.5" thickBot="1" x14ac:dyDescent="0.3">
      <c r="E56" s="138"/>
      <c r="F56" s="138"/>
    </row>
    <row r="57" spans="2:9" ht="16.5" thickBot="1" x14ac:dyDescent="0.3">
      <c r="B57" s="139"/>
      <c r="C57" s="140"/>
      <c r="D57" s="140"/>
      <c r="E57" s="141"/>
      <c r="F57" s="141"/>
      <c r="G57" s="140"/>
      <c r="H57" s="140"/>
      <c r="I57" s="142"/>
    </row>
    <row r="58" spans="2:9" ht="19.5" thickBot="1" x14ac:dyDescent="0.3">
      <c r="B58" s="143" t="s">
        <v>17</v>
      </c>
      <c r="C58" s="152" t="s">
        <v>82</v>
      </c>
      <c r="D58" s="153"/>
      <c r="E58" s="153"/>
      <c r="F58" s="153"/>
      <c r="G58" s="153"/>
      <c r="H58" s="153"/>
      <c r="I58" s="154"/>
    </row>
    <row r="59" spans="2:9" ht="19.5" thickBot="1" x14ac:dyDescent="0.3">
      <c r="B59" s="109"/>
      <c r="C59" s="155"/>
      <c r="D59" s="155"/>
      <c r="E59" s="155"/>
      <c r="F59" s="155"/>
      <c r="G59" s="155"/>
      <c r="H59" s="155"/>
      <c r="I59" s="156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157" t="s">
        <v>78</v>
      </c>
      <c r="I66" s="158"/>
    </row>
    <row r="67" spans="8:9" ht="16.5" thickBot="1" x14ac:dyDescent="0.3">
      <c r="H67" s="159" t="s">
        <v>23</v>
      </c>
      <c r="I67" s="160"/>
    </row>
    <row r="68" spans="8:9" ht="15.75" x14ac:dyDescent="0.25">
      <c r="H68" s="144"/>
      <c r="I68" s="145"/>
    </row>
    <row r="69" spans="8:9" ht="15.75" x14ac:dyDescent="0.25">
      <c r="H69" s="144">
        <v>1</v>
      </c>
      <c r="I69" s="145" t="s">
        <v>79</v>
      </c>
    </row>
    <row r="70" spans="8:9" ht="15.75" x14ac:dyDescent="0.25">
      <c r="H70" s="144"/>
      <c r="I70" s="145" t="s">
        <v>24</v>
      </c>
    </row>
    <row r="71" spans="8:9" x14ac:dyDescent="0.25">
      <c r="H71" s="146"/>
      <c r="I71" s="147"/>
    </row>
    <row r="72" spans="8:9" ht="15.75" x14ac:dyDescent="0.25">
      <c r="H72" s="144">
        <v>2</v>
      </c>
      <c r="I72" s="145" t="s">
        <v>19</v>
      </c>
    </row>
    <row r="73" spans="8:9" ht="15.75" x14ac:dyDescent="0.25">
      <c r="H73" s="144"/>
      <c r="I73" s="145"/>
    </row>
    <row r="74" spans="8:9" ht="15.75" x14ac:dyDescent="0.25">
      <c r="H74" s="144">
        <v>3</v>
      </c>
      <c r="I74" s="145" t="s">
        <v>81</v>
      </c>
    </row>
    <row r="75" spans="8:9" ht="15.75" x14ac:dyDescent="0.25">
      <c r="H75" s="144"/>
      <c r="I75" s="145"/>
    </row>
    <row r="76" spans="8:9" ht="15.75" x14ac:dyDescent="0.25">
      <c r="H76" s="144">
        <v>4</v>
      </c>
      <c r="I76" s="145" t="s">
        <v>21</v>
      </c>
    </row>
    <row r="77" spans="8:9" ht="16.5" thickBot="1" x14ac:dyDescent="0.3">
      <c r="H77" s="148"/>
      <c r="I77" s="149" t="s">
        <v>80</v>
      </c>
    </row>
  </sheetData>
  <sheetProtection algorithmName="SHA-512" hashValue="aebZXYku6TTbIdz0LWIJnWGz97TwvrbWtuU69/Pmc6lAUtyzhuLyxdC8JKiTxpUqO8nbVuhjAQYjtz16zFhSUg==" saltValue="bhjuZS9gSQxmk5TLPpSQSw==" spinCount="100000" sheet="1" formatCells="0" formatColumns="0" formatRows="0"/>
  <mergeCells count="18">
    <mergeCell ref="E9:H9"/>
    <mergeCell ref="B2:I2"/>
    <mergeCell ref="B3:E3"/>
    <mergeCell ref="B4:I4"/>
    <mergeCell ref="D5:E5"/>
    <mergeCell ref="B6:I7"/>
    <mergeCell ref="C58:I58"/>
    <mergeCell ref="C59:I59"/>
    <mergeCell ref="H66:I66"/>
    <mergeCell ref="H67:I67"/>
    <mergeCell ref="E10:H10"/>
    <mergeCell ref="C22:I22"/>
    <mergeCell ref="B23:I23"/>
    <mergeCell ref="B25:B26"/>
    <mergeCell ref="C25:C26"/>
    <mergeCell ref="D25:D26"/>
    <mergeCell ref="E25:G26"/>
    <mergeCell ref="H26:I26"/>
  </mergeCells>
  <dataValidations count="5">
    <dataValidation type="decimal" errorStyle="information" allowBlank="1" showInputMessage="1" showErrorMessage="1" errorTitle="Outside of range" error="Enter a number from 1 to 5 only" sqref="I31:I55" xr:uid="{67FECCC5-E6FE-4D96-8D14-5624CE3E6697}">
      <formula1>1</formula1>
      <formula2>5</formula2>
    </dataValidation>
    <dataValidation type="decimal" errorStyle="information" allowBlank="1" showInputMessage="1" showErrorMessage="1" errorTitle="Outside of map" error="Enter a number from 1 to 9 only" sqref="F31:F55" xr:uid="{02033AE0-B255-41F9-BB96-074113B0E1A8}">
      <formula1>1</formula1>
      <formula2>9</formula2>
    </dataValidation>
    <dataValidation type="decimal" allowBlank="1" showInputMessage="1" showErrorMessage="1" error="Outside your min/max range" sqref="E31:E55" xr:uid="{D4CEDA84-6407-40BB-AC4A-6789CA6BDD17}">
      <formula1>$E$19</formula1>
      <formula2>$E$18</formula2>
    </dataValidation>
    <dataValidation type="decimal" allowBlank="1" showInputMessage="1" showErrorMessage="1" error="Outside your min/max range" sqref="G31:G55" xr:uid="{231B8137-936A-4D67-B171-6FF12B709C32}">
      <formula1>$G$19</formula1>
      <formula2>$G$18</formula2>
    </dataValidation>
    <dataValidation type="list" allowBlank="1" showInputMessage="1" showErrorMessage="1" sqref="E20 G20" xr:uid="{1E83BBD8-D683-4A07-931B-F062254405A1}">
      <formula1>$N$10:$N$11</formula1>
    </dataValidation>
  </dataValidations>
  <hyperlinks>
    <hyperlink ref="B23:I23" r:id="rId1" display="Perceptual Maps 4 Marketing" xr:uid="{9E8227E6-AEEB-4AA1-A301-B44BFC12B0F5}"/>
    <hyperlink ref="D5:E5" r:id="rId2" display=" www.marketingstudyguide.com" xr:uid="{914C32F3-4E64-4578-A096-1042DCE2F05F}"/>
    <hyperlink ref="H3" r:id="rId3" xr:uid="{8F9F2273-2F7C-44E0-B650-39F22D85E9A1}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showGridLines="0" topLeftCell="A19" zoomScale="98" zoomScaleNormal="98" workbookViewId="0">
      <selection activeCell="G33" sqref="G33"/>
    </sheetView>
  </sheetViews>
  <sheetFormatPr defaultColWidth="11.42578125" defaultRowHeight="15" x14ac:dyDescent="0.25"/>
  <cols>
    <col min="1" max="1" width="3.28515625" style="13" customWidth="1"/>
    <col min="2" max="2" width="11.42578125" style="13" customWidth="1"/>
    <col min="3" max="3" width="58.85546875" style="13" customWidth="1"/>
    <col min="4" max="4" width="7.7109375" style="13" customWidth="1"/>
    <col min="5" max="5" width="27.42578125" style="13" customWidth="1"/>
    <col min="6" max="6" width="7.7109375" style="13" customWidth="1"/>
    <col min="7" max="7" width="28.85546875" style="13" customWidth="1"/>
    <col min="8" max="8" width="7.7109375" style="13" customWidth="1"/>
    <col min="9" max="9" width="33.42578125" style="13" bestFit="1" customWidth="1"/>
    <col min="10" max="16384" width="11.42578125" style="13"/>
  </cols>
  <sheetData>
    <row r="1" spans="1:16" ht="15.75" thickBot="1" x14ac:dyDescent="0.3"/>
    <row r="2" spans="1:16" ht="38.25" customHeight="1" thickBot="1" x14ac:dyDescent="0.3">
      <c r="B2" s="224" t="s">
        <v>43</v>
      </c>
      <c r="C2" s="225"/>
      <c r="D2" s="225"/>
      <c r="E2" s="225"/>
      <c r="F2" s="225"/>
      <c r="G2" s="225"/>
      <c r="H2" s="225"/>
      <c r="I2" s="226"/>
      <c r="J2" s="12"/>
      <c r="K2" s="12"/>
      <c r="L2" s="12"/>
      <c r="M2" s="12"/>
      <c r="N2" s="12"/>
      <c r="O2" s="12"/>
      <c r="P2" s="1"/>
    </row>
    <row r="3" spans="1:16" ht="24" customHeight="1" thickBot="1" x14ac:dyDescent="0.3">
      <c r="B3" s="238" t="s">
        <v>38</v>
      </c>
      <c r="C3" s="239"/>
      <c r="D3" s="239"/>
      <c r="E3" s="239"/>
      <c r="F3" s="14"/>
      <c r="G3" s="15" t="s">
        <v>28</v>
      </c>
      <c r="H3" s="13" t="s">
        <v>29</v>
      </c>
      <c r="I3" s="16"/>
      <c r="J3" s="3"/>
      <c r="K3" s="3"/>
      <c r="L3" s="3"/>
      <c r="M3" s="3"/>
      <c r="N3" s="3"/>
      <c r="O3" s="3"/>
      <c r="P3" s="1"/>
    </row>
    <row r="4" spans="1:16" ht="18" customHeight="1" thickBot="1" x14ac:dyDescent="0.3">
      <c r="A4" s="1"/>
      <c r="B4" s="240" t="s">
        <v>39</v>
      </c>
      <c r="C4" s="241"/>
      <c r="D4" s="241"/>
      <c r="E4" s="241"/>
      <c r="F4" s="241"/>
      <c r="G4" s="241"/>
      <c r="H4" s="241"/>
      <c r="I4" s="242"/>
      <c r="J4" s="1"/>
      <c r="K4" s="2"/>
      <c r="L4" s="2"/>
      <c r="M4" s="2"/>
      <c r="N4" s="2"/>
      <c r="O4" s="2"/>
      <c r="P4" s="1"/>
    </row>
    <row r="5" spans="1:16" ht="18" customHeight="1" thickBot="1" x14ac:dyDescent="0.3">
      <c r="A5" s="3"/>
      <c r="B5" s="17"/>
      <c r="C5" s="18" t="s">
        <v>40</v>
      </c>
      <c r="D5" s="231" t="s">
        <v>44</v>
      </c>
      <c r="E5" s="231"/>
      <c r="F5" s="15" t="s">
        <v>41</v>
      </c>
      <c r="G5" s="15"/>
      <c r="H5" s="15"/>
      <c r="I5" s="19" t="s">
        <v>42</v>
      </c>
      <c r="J5" s="3"/>
      <c r="K5" s="3"/>
      <c r="L5" s="1"/>
      <c r="M5" s="1"/>
      <c r="N5" s="1"/>
      <c r="O5" s="1"/>
      <c r="P5" s="1"/>
    </row>
    <row r="6" spans="1:16" ht="23.25" customHeight="1" x14ac:dyDescent="0.25">
      <c r="B6" s="232" t="s">
        <v>48</v>
      </c>
      <c r="C6" s="233"/>
      <c r="D6" s="233"/>
      <c r="E6" s="233"/>
      <c r="F6" s="233"/>
      <c r="G6" s="233"/>
      <c r="H6" s="233"/>
      <c r="I6" s="234"/>
    </row>
    <row r="7" spans="1:16" ht="15.75" thickBot="1" x14ac:dyDescent="0.3">
      <c r="B7" s="235"/>
      <c r="C7" s="236"/>
      <c r="D7" s="236"/>
      <c r="E7" s="236"/>
      <c r="F7" s="236"/>
      <c r="G7" s="236"/>
      <c r="H7" s="236"/>
      <c r="I7" s="237"/>
    </row>
    <row r="8" spans="1:16" ht="15.75" thickBot="1" x14ac:dyDescent="0.3">
      <c r="B8" s="20"/>
      <c r="C8" s="1"/>
      <c r="D8" s="1"/>
      <c r="E8" s="1"/>
      <c r="F8" s="21"/>
      <c r="G8" s="1"/>
      <c r="H8" s="1"/>
      <c r="I8" s="22"/>
    </row>
    <row r="9" spans="1:16" ht="21" customHeight="1" thickBot="1" x14ac:dyDescent="0.3">
      <c r="B9" s="23" t="s">
        <v>5</v>
      </c>
      <c r="C9" s="24" t="s">
        <v>49</v>
      </c>
      <c r="D9" s="25"/>
      <c r="E9" s="227" t="s">
        <v>45</v>
      </c>
      <c r="F9" s="228"/>
      <c r="G9" s="228"/>
      <c r="H9" s="229"/>
      <c r="I9" s="22"/>
    </row>
    <row r="10" spans="1:16" x14ac:dyDescent="0.25">
      <c r="B10" s="20"/>
      <c r="C10" s="1"/>
      <c r="D10" s="1"/>
      <c r="E10" s="230" t="s">
        <v>3</v>
      </c>
      <c r="F10" s="230"/>
      <c r="G10" s="230"/>
      <c r="H10" s="230"/>
      <c r="I10" s="22"/>
    </row>
    <row r="11" spans="1:16" ht="15.75" thickBot="1" x14ac:dyDescent="0.3">
      <c r="B11" s="20"/>
      <c r="C11" s="1"/>
      <c r="D11" s="26"/>
      <c r="E11" s="26"/>
      <c r="F11" s="26"/>
      <c r="G11" s="26"/>
      <c r="H11" s="26"/>
      <c r="I11" s="27"/>
    </row>
    <row r="12" spans="1:16" ht="23.25" customHeight="1" thickBot="1" x14ac:dyDescent="0.3">
      <c r="B12" s="23" t="s">
        <v>6</v>
      </c>
      <c r="C12" s="24" t="s">
        <v>50</v>
      </c>
      <c r="D12" s="28"/>
      <c r="E12" s="29"/>
      <c r="F12" s="29"/>
      <c r="G12" s="29"/>
      <c r="H12" s="29"/>
      <c r="I12" s="30"/>
    </row>
    <row r="13" spans="1:16" ht="15.75" x14ac:dyDescent="0.25">
      <c r="B13" s="20"/>
      <c r="C13" s="31" t="s">
        <v>58</v>
      </c>
      <c r="D13" s="32" t="s">
        <v>51</v>
      </c>
      <c r="E13" s="33" t="s">
        <v>47</v>
      </c>
      <c r="F13" s="1"/>
      <c r="G13" s="21" t="s">
        <v>15</v>
      </c>
      <c r="H13" s="1"/>
      <c r="I13" s="22"/>
    </row>
    <row r="14" spans="1:16" ht="16.5" thickBot="1" x14ac:dyDescent="0.3">
      <c r="B14" s="20"/>
      <c r="C14" s="31" t="s">
        <v>59</v>
      </c>
      <c r="D14" s="34" t="s">
        <v>51</v>
      </c>
      <c r="E14" s="35" t="s">
        <v>46</v>
      </c>
      <c r="F14" s="1"/>
      <c r="G14" s="21" t="s">
        <v>52</v>
      </c>
      <c r="H14" s="1"/>
      <c r="I14" s="22"/>
    </row>
    <row r="15" spans="1:16" ht="15.75" thickBot="1" x14ac:dyDescent="0.3">
      <c r="B15" s="20"/>
      <c r="C15" s="1"/>
      <c r="D15" s="26"/>
      <c r="E15" s="26"/>
      <c r="F15" s="26"/>
      <c r="G15" s="26"/>
      <c r="H15" s="26"/>
      <c r="I15" s="27"/>
    </row>
    <row r="16" spans="1:16" ht="21" customHeight="1" thickBot="1" x14ac:dyDescent="0.3">
      <c r="B16" s="23" t="s">
        <v>7</v>
      </c>
      <c r="C16" s="24" t="s">
        <v>55</v>
      </c>
      <c r="D16" s="28"/>
      <c r="E16" s="36"/>
      <c r="F16" s="29"/>
      <c r="G16" s="29"/>
      <c r="H16" s="29"/>
      <c r="I16" s="30"/>
    </row>
    <row r="17" spans="2:9" ht="16.5" thickBot="1" x14ac:dyDescent="0.3">
      <c r="B17" s="20"/>
      <c r="E17" s="37" t="s">
        <v>58</v>
      </c>
      <c r="F17" s="34"/>
      <c r="G17" s="37" t="s">
        <v>59</v>
      </c>
      <c r="H17" s="1"/>
      <c r="I17" s="22"/>
    </row>
    <row r="18" spans="2:9" ht="15.75" x14ac:dyDescent="0.25">
      <c r="B18" s="20"/>
      <c r="C18" s="31" t="s">
        <v>56</v>
      </c>
      <c r="D18" s="34" t="s">
        <v>51</v>
      </c>
      <c r="E18" s="33">
        <v>5</v>
      </c>
      <c r="F18" s="34"/>
      <c r="G18" s="33">
        <v>100</v>
      </c>
      <c r="H18" s="1"/>
      <c r="I18" s="22"/>
    </row>
    <row r="19" spans="2:9" ht="16.5" thickBot="1" x14ac:dyDescent="0.3">
      <c r="B19" s="20"/>
      <c r="C19" s="31" t="s">
        <v>57</v>
      </c>
      <c r="D19" s="34" t="s">
        <v>51</v>
      </c>
      <c r="E19" s="35">
        <v>0.1</v>
      </c>
      <c r="F19" s="34"/>
      <c r="G19" s="35">
        <v>1</v>
      </c>
      <c r="H19" s="1"/>
      <c r="I19" s="22"/>
    </row>
    <row r="20" spans="2:9" x14ac:dyDescent="0.25">
      <c r="B20" s="199"/>
      <c r="C20" s="200"/>
      <c r="D20" s="200"/>
      <c r="E20" s="200"/>
      <c r="F20" s="200"/>
      <c r="G20" s="200"/>
      <c r="H20" s="200"/>
      <c r="I20" s="201"/>
    </row>
    <row r="21" spans="2:9" ht="15.75" thickBot="1" x14ac:dyDescent="0.3">
      <c r="B21" s="202"/>
      <c r="C21" s="203"/>
      <c r="D21" s="203"/>
      <c r="E21" s="203"/>
      <c r="F21" s="203"/>
      <c r="G21" s="203"/>
      <c r="H21" s="203"/>
      <c r="I21" s="204"/>
    </row>
    <row r="22" spans="2:9" ht="15.75" x14ac:dyDescent="0.25">
      <c r="B22" s="38"/>
      <c r="C22" s="243" t="s">
        <v>53</v>
      </c>
      <c r="D22" s="243"/>
      <c r="E22" s="243"/>
      <c r="F22" s="243"/>
      <c r="G22" s="243"/>
      <c r="H22" s="243"/>
      <c r="I22" s="244"/>
    </row>
    <row r="23" spans="2:9" ht="16.5" thickBot="1" x14ac:dyDescent="0.3">
      <c r="B23" s="196" t="s">
        <v>54</v>
      </c>
      <c r="C23" s="197"/>
      <c r="D23" s="197"/>
      <c r="E23" s="197"/>
      <c r="F23" s="197"/>
      <c r="G23" s="197"/>
      <c r="H23" s="197"/>
      <c r="I23" s="198"/>
    </row>
    <row r="24" spans="2:9" ht="15.75" thickBot="1" x14ac:dyDescent="0.3">
      <c r="B24" s="20"/>
      <c r="C24" s="1"/>
      <c r="D24" s="1"/>
      <c r="E24" s="1"/>
      <c r="F24" s="1"/>
      <c r="G24" s="39"/>
      <c r="H24" s="1"/>
      <c r="I24" s="22"/>
    </row>
    <row r="25" spans="2:9" ht="24.75" customHeight="1" thickBot="1" x14ac:dyDescent="0.3">
      <c r="B25" s="207" t="s">
        <v>8</v>
      </c>
      <c r="C25" s="205" t="s">
        <v>64</v>
      </c>
      <c r="D25" s="213" t="s">
        <v>9</v>
      </c>
      <c r="E25" s="209" t="s">
        <v>61</v>
      </c>
      <c r="F25" s="209"/>
      <c r="G25" s="210"/>
      <c r="H25" s="23" t="s">
        <v>13</v>
      </c>
      <c r="I25" s="24" t="s">
        <v>14</v>
      </c>
    </row>
    <row r="26" spans="2:9" ht="16.5" customHeight="1" thickBot="1" x14ac:dyDescent="0.3">
      <c r="B26" s="208"/>
      <c r="C26" s="206"/>
      <c r="D26" s="214"/>
      <c r="E26" s="211"/>
      <c r="F26" s="211"/>
      <c r="G26" s="212"/>
      <c r="H26" s="222" t="s">
        <v>16</v>
      </c>
      <c r="I26" s="223"/>
    </row>
    <row r="27" spans="2:9" ht="15.75" x14ac:dyDescent="0.25">
      <c r="B27" s="20"/>
      <c r="C27" s="1"/>
      <c r="D27" s="40"/>
      <c r="E27" s="30"/>
      <c r="F27" s="41"/>
      <c r="G27" s="30"/>
      <c r="H27" s="29"/>
      <c r="I27" s="42" t="s">
        <v>63</v>
      </c>
    </row>
    <row r="28" spans="2:9" ht="16.5" thickBot="1" x14ac:dyDescent="0.3">
      <c r="B28" s="20"/>
      <c r="C28" s="43"/>
      <c r="D28" s="44"/>
      <c r="E28" s="45" t="s">
        <v>62</v>
      </c>
      <c r="F28" s="34"/>
      <c r="G28" s="45" t="s">
        <v>2</v>
      </c>
      <c r="H28" s="34" t="s">
        <v>1</v>
      </c>
      <c r="I28" s="46" t="s">
        <v>11</v>
      </c>
    </row>
    <row r="29" spans="2:9" ht="16.5" thickBot="1" x14ac:dyDescent="0.3">
      <c r="B29" s="20"/>
      <c r="C29" s="47" t="s">
        <v>60</v>
      </c>
      <c r="D29" s="44"/>
      <c r="E29" s="48" t="str">
        <f>+E13</f>
        <v>Attractiveness</v>
      </c>
      <c r="F29" s="34"/>
      <c r="G29" s="46" t="str">
        <f>+E14</f>
        <v>Competitiveness</v>
      </c>
      <c r="H29" s="34" t="s">
        <v>10</v>
      </c>
      <c r="I29" s="46" t="s">
        <v>26</v>
      </c>
    </row>
    <row r="30" spans="2:9" ht="16.5" thickBot="1" x14ac:dyDescent="0.3">
      <c r="B30" s="49"/>
      <c r="C30" s="50" t="s">
        <v>0</v>
      </c>
      <c r="D30" s="51"/>
      <c r="E30" s="27"/>
      <c r="F30" s="52"/>
      <c r="G30" s="53"/>
      <c r="H30" s="52" t="s">
        <v>4</v>
      </c>
      <c r="I30" s="53" t="s">
        <v>12</v>
      </c>
    </row>
    <row r="31" spans="2:9" ht="15.75" x14ac:dyDescent="0.25">
      <c r="B31" s="54">
        <v>1</v>
      </c>
      <c r="C31" s="55" t="str">
        <f>IF('Matrix Maker'!C31&lt;&gt;"",'Matrix Maker'!C31,"")</f>
        <v>AAA</v>
      </c>
      <c r="D31" s="20"/>
      <c r="E31" s="56">
        <f>+Converter!R9</f>
        <v>9</v>
      </c>
      <c r="F31" s="57"/>
      <c r="G31" s="56">
        <f>+Converter!Q9</f>
        <v>9</v>
      </c>
      <c r="H31" s="58"/>
      <c r="I31" s="59">
        <f>+'Matrix Maker'!I31</f>
        <v>5</v>
      </c>
    </row>
    <row r="32" spans="2:9" ht="15.75" x14ac:dyDescent="0.25">
      <c r="B32" s="44">
        <v>2</v>
      </c>
      <c r="C32" s="60" t="str">
        <f>IF('Matrix Maker'!C32&lt;&gt;"",'Matrix Maker'!C32,"")</f>
        <v>BBB</v>
      </c>
      <c r="D32" s="44"/>
      <c r="E32" s="61">
        <f>+Converter!R10</f>
        <v>5.7346938775510203</v>
      </c>
      <c r="F32" s="62"/>
      <c r="G32" s="61">
        <f>+Converter!Q10</f>
        <v>5.4444444444444446</v>
      </c>
      <c r="H32" s="63"/>
      <c r="I32" s="64">
        <f>+'Matrix Maker'!I32</f>
        <v>5</v>
      </c>
    </row>
    <row r="33" spans="2:9" ht="15.75" x14ac:dyDescent="0.25">
      <c r="B33" s="44">
        <v>3</v>
      </c>
      <c r="C33" s="60" t="str">
        <f>IF('Matrix Maker'!C33&lt;&gt;"",'Matrix Maker'!C33,"")</f>
        <v>CCC</v>
      </c>
      <c r="D33" s="44"/>
      <c r="E33" s="61">
        <f>+Converter!R11</f>
        <v>2.4693877551020407</v>
      </c>
      <c r="F33" s="62"/>
      <c r="G33" s="61">
        <f>+Converter!Q11</f>
        <v>1</v>
      </c>
      <c r="H33" s="63"/>
      <c r="I33" s="64">
        <f>+'Matrix Maker'!I33</f>
        <v>3</v>
      </c>
    </row>
    <row r="34" spans="2:9" ht="15.75" x14ac:dyDescent="0.25">
      <c r="B34" s="44">
        <v>4</v>
      </c>
      <c r="C34" s="60" t="str">
        <f>IF('Matrix Maker'!C34&lt;&gt;"",'Matrix Maker'!C34,"")</f>
        <v>DDD</v>
      </c>
      <c r="D34" s="44"/>
      <c r="E34" s="61">
        <f>+Converter!R12</f>
        <v>2.1428571428571428</v>
      </c>
      <c r="F34" s="62"/>
      <c r="G34" s="61">
        <f>+Converter!Q12</f>
        <v>6.333333333333333</v>
      </c>
      <c r="H34" s="63"/>
      <c r="I34" s="64">
        <f>+'Matrix Maker'!I34</f>
        <v>3</v>
      </c>
    </row>
    <row r="35" spans="2:9" ht="16.5" thickBot="1" x14ac:dyDescent="0.3">
      <c r="B35" s="51">
        <v>5</v>
      </c>
      <c r="C35" s="65" t="str">
        <f>IF('Matrix Maker'!C35&lt;&gt;"",'Matrix Maker'!C35,"")</f>
        <v>EEE</v>
      </c>
      <c r="D35" s="51"/>
      <c r="E35" s="66">
        <f>+Converter!R13</f>
        <v>1.9795918367346936</v>
      </c>
      <c r="F35" s="67"/>
      <c r="G35" s="66">
        <f>+Converter!Q13</f>
        <v>3.6666666666666665</v>
      </c>
      <c r="H35" s="68"/>
      <c r="I35" s="69">
        <f>+'Matrix Maker'!I35</f>
        <v>1</v>
      </c>
    </row>
    <row r="36" spans="2:9" ht="15.75" x14ac:dyDescent="0.25">
      <c r="B36" s="54">
        <v>6</v>
      </c>
      <c r="C36" s="55" t="str">
        <f>IF('Matrix Maker'!C36&lt;&gt;"",'Matrix Maker'!C36,"")</f>
        <v>FFF</v>
      </c>
      <c r="D36" s="54"/>
      <c r="E36" s="70">
        <f>+Converter!R14</f>
        <v>1</v>
      </c>
      <c r="F36" s="54"/>
      <c r="G36" s="70">
        <f>+Converter!Q14</f>
        <v>7.2222222222222223</v>
      </c>
      <c r="H36" s="58"/>
      <c r="I36" s="59">
        <f>+'Matrix Maker'!I36</f>
        <v>1</v>
      </c>
    </row>
    <row r="37" spans="2:9" ht="15.75" x14ac:dyDescent="0.25">
      <c r="B37" s="44">
        <v>7</v>
      </c>
      <c r="C37" s="60" t="str">
        <f>IF('Matrix Maker'!C37&lt;&gt;"",'Matrix Maker'!C37,"")</f>
        <v/>
      </c>
      <c r="D37" s="44"/>
      <c r="E37" s="61" t="e">
        <f>+Converter!R15</f>
        <v>#N/A</v>
      </c>
      <c r="F37" s="44"/>
      <c r="G37" s="61" t="e">
        <f>+Converter!Q15</f>
        <v>#N/A</v>
      </c>
      <c r="H37" s="63"/>
      <c r="I37" s="64">
        <f>+'Matrix Maker'!I37</f>
        <v>3</v>
      </c>
    </row>
    <row r="38" spans="2:9" ht="15.75" x14ac:dyDescent="0.25">
      <c r="B38" s="44">
        <v>8</v>
      </c>
      <c r="C38" s="60" t="str">
        <f>IF('Matrix Maker'!C38&lt;&gt;"",'Matrix Maker'!C38,"")</f>
        <v/>
      </c>
      <c r="D38" s="44"/>
      <c r="E38" s="61" t="e">
        <f>+Converter!R16</f>
        <v>#N/A</v>
      </c>
      <c r="F38" s="44"/>
      <c r="G38" s="61" t="e">
        <f>+Converter!Q16</f>
        <v>#N/A</v>
      </c>
      <c r="H38" s="63"/>
      <c r="I38" s="64">
        <f>+'Matrix Maker'!I38</f>
        <v>3</v>
      </c>
    </row>
    <row r="39" spans="2:9" ht="15.75" x14ac:dyDescent="0.25">
      <c r="B39" s="44">
        <v>9</v>
      </c>
      <c r="C39" s="60" t="str">
        <f>IF('Matrix Maker'!C39&lt;&gt;"",'Matrix Maker'!C39,"")</f>
        <v/>
      </c>
      <c r="D39" s="44"/>
      <c r="E39" s="61" t="e">
        <f>+Converter!R17</f>
        <v>#N/A</v>
      </c>
      <c r="F39" s="44"/>
      <c r="G39" s="61" t="e">
        <f>+Converter!Q17</f>
        <v>#N/A</v>
      </c>
      <c r="H39" s="63"/>
      <c r="I39" s="64">
        <f>+'Matrix Maker'!I39</f>
        <v>3</v>
      </c>
    </row>
    <row r="40" spans="2:9" ht="16.5" thickBot="1" x14ac:dyDescent="0.3">
      <c r="B40" s="51">
        <v>10</v>
      </c>
      <c r="C40" s="65" t="str">
        <f>IF('Matrix Maker'!C40&lt;&gt;"",'Matrix Maker'!C40,"")</f>
        <v/>
      </c>
      <c r="D40" s="51"/>
      <c r="E40" s="66" t="e">
        <f>+Converter!R18</f>
        <v>#N/A</v>
      </c>
      <c r="F40" s="51"/>
      <c r="G40" s="66" t="e">
        <f>+Converter!Q18</f>
        <v>#N/A</v>
      </c>
      <c r="H40" s="68"/>
      <c r="I40" s="69">
        <f>+'Matrix Maker'!I40</f>
        <v>3</v>
      </c>
    </row>
    <row r="41" spans="2:9" ht="15.75" x14ac:dyDescent="0.25">
      <c r="B41" s="44">
        <v>11</v>
      </c>
      <c r="C41" s="60" t="str">
        <f>IF('Matrix Maker'!C41&lt;&gt;"",'Matrix Maker'!C41,"")</f>
        <v/>
      </c>
      <c r="D41" s="44"/>
      <c r="E41" s="61" t="e">
        <f>+Converter!R19</f>
        <v>#N/A</v>
      </c>
      <c r="F41" s="44"/>
      <c r="G41" s="61" t="e">
        <f>+Converter!Q19</f>
        <v>#N/A</v>
      </c>
      <c r="H41" s="63"/>
      <c r="I41" s="59">
        <f>+'Matrix Maker'!I41</f>
        <v>3</v>
      </c>
    </row>
    <row r="42" spans="2:9" ht="15.75" x14ac:dyDescent="0.25">
      <c r="B42" s="44">
        <v>12</v>
      </c>
      <c r="C42" s="60" t="str">
        <f>IF('Matrix Maker'!C42&lt;&gt;"",'Matrix Maker'!C42,"")</f>
        <v/>
      </c>
      <c r="D42" s="44"/>
      <c r="E42" s="61" t="e">
        <f>+Converter!R20</f>
        <v>#N/A</v>
      </c>
      <c r="F42" s="44"/>
      <c r="G42" s="61" t="e">
        <f>+Converter!Q20</f>
        <v>#N/A</v>
      </c>
      <c r="H42" s="63"/>
      <c r="I42" s="64">
        <f>+'Matrix Maker'!I42</f>
        <v>3</v>
      </c>
    </row>
    <row r="43" spans="2:9" ht="15.75" x14ac:dyDescent="0.25">
      <c r="B43" s="44">
        <v>13</v>
      </c>
      <c r="C43" s="60" t="str">
        <f>IF('Matrix Maker'!C43&lt;&gt;"",'Matrix Maker'!C43,"")</f>
        <v/>
      </c>
      <c r="D43" s="44"/>
      <c r="E43" s="61" t="e">
        <f>+Converter!R21</f>
        <v>#N/A</v>
      </c>
      <c r="F43" s="44"/>
      <c r="G43" s="61" t="e">
        <f>+Converter!Q21</f>
        <v>#N/A</v>
      </c>
      <c r="H43" s="63"/>
      <c r="I43" s="64">
        <f>+'Matrix Maker'!I43</f>
        <v>3</v>
      </c>
    </row>
    <row r="44" spans="2:9" ht="15.75" x14ac:dyDescent="0.25">
      <c r="B44" s="44">
        <v>14</v>
      </c>
      <c r="C44" s="60" t="str">
        <f>IF('Matrix Maker'!C44&lt;&gt;"",'Matrix Maker'!C44,"")</f>
        <v/>
      </c>
      <c r="D44" s="44"/>
      <c r="E44" s="61" t="e">
        <f>+Converter!R22</f>
        <v>#N/A</v>
      </c>
      <c r="F44" s="44"/>
      <c r="G44" s="61" t="e">
        <f>+Converter!Q22</f>
        <v>#N/A</v>
      </c>
      <c r="H44" s="63"/>
      <c r="I44" s="64">
        <f>+'Matrix Maker'!I44</f>
        <v>3</v>
      </c>
    </row>
    <row r="45" spans="2:9" ht="16.5" thickBot="1" x14ac:dyDescent="0.3">
      <c r="B45" s="44">
        <v>15</v>
      </c>
      <c r="C45" s="60" t="str">
        <f>IF('Matrix Maker'!C45&lt;&gt;"",'Matrix Maker'!C45,"")</f>
        <v/>
      </c>
      <c r="D45" s="44"/>
      <c r="E45" s="61" t="e">
        <f>+Converter!R23</f>
        <v>#N/A</v>
      </c>
      <c r="F45" s="44"/>
      <c r="G45" s="61" t="e">
        <f>+Converter!Q23</f>
        <v>#N/A</v>
      </c>
      <c r="H45" s="63"/>
      <c r="I45" s="69">
        <f>+'Matrix Maker'!I45</f>
        <v>3</v>
      </c>
    </row>
    <row r="46" spans="2:9" ht="15.75" x14ac:dyDescent="0.25">
      <c r="B46" s="54">
        <v>16</v>
      </c>
      <c r="C46" s="55" t="str">
        <f>IF('Matrix Maker'!C46&lt;&gt;"",'Matrix Maker'!C46,"")</f>
        <v/>
      </c>
      <c r="D46" s="54"/>
      <c r="E46" s="70" t="e">
        <f>+Converter!R24</f>
        <v>#N/A</v>
      </c>
      <c r="F46" s="54"/>
      <c r="G46" s="70" t="e">
        <f>+Converter!Q24</f>
        <v>#N/A</v>
      </c>
      <c r="H46" s="58"/>
      <c r="I46" s="59">
        <f>+'Matrix Maker'!I46</f>
        <v>3</v>
      </c>
    </row>
    <row r="47" spans="2:9" ht="15.75" x14ac:dyDescent="0.25">
      <c r="B47" s="44">
        <v>17</v>
      </c>
      <c r="C47" s="60" t="str">
        <f>IF('Matrix Maker'!C47&lt;&gt;"",'Matrix Maker'!C47,"")</f>
        <v/>
      </c>
      <c r="D47" s="44"/>
      <c r="E47" s="61" t="e">
        <f>+Converter!R25</f>
        <v>#N/A</v>
      </c>
      <c r="F47" s="44"/>
      <c r="G47" s="61" t="e">
        <f>+Converter!Q25</f>
        <v>#N/A</v>
      </c>
      <c r="H47" s="63"/>
      <c r="I47" s="64">
        <f>+'Matrix Maker'!I47</f>
        <v>3</v>
      </c>
    </row>
    <row r="48" spans="2:9" ht="15.75" x14ac:dyDescent="0.25">
      <c r="B48" s="44">
        <v>18</v>
      </c>
      <c r="C48" s="60" t="str">
        <f>IF('Matrix Maker'!C48&lt;&gt;"",'Matrix Maker'!C48,"")</f>
        <v/>
      </c>
      <c r="D48" s="44"/>
      <c r="E48" s="61" t="e">
        <f>+Converter!R26</f>
        <v>#N/A</v>
      </c>
      <c r="F48" s="44"/>
      <c r="G48" s="61" t="e">
        <f>+Converter!Q26</f>
        <v>#N/A</v>
      </c>
      <c r="H48" s="63"/>
      <c r="I48" s="64">
        <f>+'Matrix Maker'!I48</f>
        <v>3</v>
      </c>
    </row>
    <row r="49" spans="2:9" ht="15.75" x14ac:dyDescent="0.25">
      <c r="B49" s="44">
        <v>19</v>
      </c>
      <c r="C49" s="60" t="str">
        <f>IF('Matrix Maker'!C49&lt;&gt;"",'Matrix Maker'!C49,"")</f>
        <v/>
      </c>
      <c r="D49" s="44"/>
      <c r="E49" s="61" t="e">
        <f>+Converter!R27</f>
        <v>#N/A</v>
      </c>
      <c r="F49" s="44"/>
      <c r="G49" s="61" t="e">
        <f>+Converter!Q27</f>
        <v>#N/A</v>
      </c>
      <c r="H49" s="63"/>
      <c r="I49" s="64">
        <f>+'Matrix Maker'!I49</f>
        <v>3</v>
      </c>
    </row>
    <row r="50" spans="2:9" ht="16.5" thickBot="1" x14ac:dyDescent="0.3">
      <c r="B50" s="51">
        <v>20</v>
      </c>
      <c r="C50" s="60" t="str">
        <f>IF('Matrix Maker'!C50&lt;&gt;"",'Matrix Maker'!C50,"")</f>
        <v/>
      </c>
      <c r="D50" s="51"/>
      <c r="E50" s="66" t="e">
        <f>+Converter!R28</f>
        <v>#N/A</v>
      </c>
      <c r="F50" s="51"/>
      <c r="G50" s="66" t="e">
        <f>+Converter!Q28</f>
        <v>#N/A</v>
      </c>
      <c r="H50" s="68"/>
      <c r="I50" s="69">
        <f>+'Matrix Maker'!I50</f>
        <v>3</v>
      </c>
    </row>
    <row r="51" spans="2:9" ht="15.75" x14ac:dyDescent="0.25">
      <c r="B51" s="44">
        <v>21</v>
      </c>
      <c r="C51" s="60" t="str">
        <f>IF('Matrix Maker'!C51&lt;&gt;"",'Matrix Maker'!C51,"")</f>
        <v/>
      </c>
      <c r="D51" s="44"/>
      <c r="E51" s="61" t="e">
        <f>+Converter!R29</f>
        <v>#N/A</v>
      </c>
      <c r="F51" s="44"/>
      <c r="G51" s="61" t="e">
        <f>+Converter!Q29</f>
        <v>#N/A</v>
      </c>
      <c r="H51" s="63"/>
      <c r="I51" s="59">
        <f>+'Matrix Maker'!I51</f>
        <v>3</v>
      </c>
    </row>
    <row r="52" spans="2:9" ht="15.75" x14ac:dyDescent="0.25">
      <c r="B52" s="44">
        <v>22</v>
      </c>
      <c r="C52" s="60" t="str">
        <f>IF('Matrix Maker'!C52&lt;&gt;"",'Matrix Maker'!C52,"")</f>
        <v/>
      </c>
      <c r="D52" s="62"/>
      <c r="E52" s="61" t="e">
        <f>+Converter!R30</f>
        <v>#N/A</v>
      </c>
      <c r="F52" s="44"/>
      <c r="G52" s="61" t="e">
        <f>+Converter!Q30</f>
        <v>#N/A</v>
      </c>
      <c r="H52" s="63"/>
      <c r="I52" s="64">
        <f>+'Matrix Maker'!I52</f>
        <v>3</v>
      </c>
    </row>
    <row r="53" spans="2:9" ht="15.75" x14ac:dyDescent="0.25">
      <c r="B53" s="44">
        <v>23</v>
      </c>
      <c r="C53" s="60" t="str">
        <f>IF('Matrix Maker'!C53&lt;&gt;"",'Matrix Maker'!C53,"")</f>
        <v/>
      </c>
      <c r="D53" s="20"/>
      <c r="E53" s="61" t="e">
        <f>+Converter!R31</f>
        <v>#N/A</v>
      </c>
      <c r="F53" s="44"/>
      <c r="G53" s="61" t="e">
        <f>+Converter!Q31</f>
        <v>#N/A</v>
      </c>
      <c r="H53" s="63"/>
      <c r="I53" s="64">
        <f>+'Matrix Maker'!I53</f>
        <v>3</v>
      </c>
    </row>
    <row r="54" spans="2:9" ht="15.75" x14ac:dyDescent="0.25">
      <c r="B54" s="44">
        <v>24</v>
      </c>
      <c r="C54" s="60" t="str">
        <f>IF('Matrix Maker'!C54&lt;&gt;"",'Matrix Maker'!C54,"")</f>
        <v/>
      </c>
      <c r="D54" s="20"/>
      <c r="E54" s="61" t="e">
        <f>+Converter!R32</f>
        <v>#N/A</v>
      </c>
      <c r="F54" s="44"/>
      <c r="G54" s="61" t="e">
        <f>+Converter!Q32</f>
        <v>#N/A</v>
      </c>
      <c r="H54" s="63"/>
      <c r="I54" s="64">
        <f>+'Matrix Maker'!I54</f>
        <v>3</v>
      </c>
    </row>
    <row r="55" spans="2:9" ht="16.5" thickBot="1" x14ac:dyDescent="0.3">
      <c r="B55" s="51">
        <v>25</v>
      </c>
      <c r="C55" s="65" t="str">
        <f>IF('Matrix Maker'!C55&lt;&gt;"",'Matrix Maker'!C55,"")</f>
        <v/>
      </c>
      <c r="D55" s="49"/>
      <c r="E55" s="66" t="e">
        <f>+Converter!R33</f>
        <v>#N/A</v>
      </c>
      <c r="F55" s="51"/>
      <c r="G55" s="66" t="e">
        <f>+Converter!Q33</f>
        <v>#N/A</v>
      </c>
      <c r="H55" s="68"/>
      <c r="I55" s="69">
        <f>+'Matrix Maker'!I55</f>
        <v>3</v>
      </c>
    </row>
    <row r="56" spans="2:9" ht="16.5" thickBot="1" x14ac:dyDescent="0.3">
      <c r="E56" s="71"/>
      <c r="F56" s="71"/>
    </row>
    <row r="57" spans="2:9" ht="16.5" thickBot="1" x14ac:dyDescent="0.3">
      <c r="B57" s="40"/>
      <c r="C57" s="29"/>
      <c r="D57" s="29"/>
      <c r="E57" s="36"/>
      <c r="F57" s="36"/>
      <c r="G57" s="29"/>
      <c r="H57" s="29"/>
      <c r="I57" s="30"/>
    </row>
    <row r="58" spans="2:9" ht="19.5" thickBot="1" x14ac:dyDescent="0.3">
      <c r="B58" s="72" t="s">
        <v>17</v>
      </c>
      <c r="C58" s="219" t="s">
        <v>18</v>
      </c>
      <c r="D58" s="220"/>
      <c r="E58" s="220"/>
      <c r="F58" s="220"/>
      <c r="G58" s="220"/>
      <c r="H58" s="220"/>
      <c r="I58" s="221"/>
    </row>
    <row r="59" spans="2:9" ht="19.5" thickBot="1" x14ac:dyDescent="0.3">
      <c r="B59" s="49"/>
      <c r="C59" s="211"/>
      <c r="D59" s="211"/>
      <c r="E59" s="211"/>
      <c r="F59" s="211"/>
      <c r="G59" s="211"/>
      <c r="H59" s="211"/>
      <c r="I59" s="212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215" t="s">
        <v>27</v>
      </c>
      <c r="I66" s="216"/>
    </row>
    <row r="67" spans="8:9" ht="16.5" thickBot="1" x14ac:dyDescent="0.3">
      <c r="H67" s="217" t="s">
        <v>23</v>
      </c>
      <c r="I67" s="218"/>
    </row>
    <row r="68" spans="8:9" ht="15.75" x14ac:dyDescent="0.25">
      <c r="H68" s="62"/>
      <c r="I68" s="73"/>
    </row>
    <row r="69" spans="8:9" ht="15.75" x14ac:dyDescent="0.25">
      <c r="H69" s="62">
        <v>1</v>
      </c>
      <c r="I69" s="73" t="s">
        <v>25</v>
      </c>
    </row>
    <row r="70" spans="8:9" ht="15.75" x14ac:dyDescent="0.25">
      <c r="H70" s="62"/>
      <c r="I70" s="73" t="s">
        <v>24</v>
      </c>
    </row>
    <row r="71" spans="8:9" x14ac:dyDescent="0.25">
      <c r="H71" s="20"/>
      <c r="I71" s="22"/>
    </row>
    <row r="72" spans="8:9" ht="15.75" x14ac:dyDescent="0.25">
      <c r="H72" s="62">
        <v>2</v>
      </c>
      <c r="I72" s="73" t="s">
        <v>19</v>
      </c>
    </row>
    <row r="73" spans="8:9" ht="15.75" x14ac:dyDescent="0.25">
      <c r="H73" s="62"/>
      <c r="I73" s="73"/>
    </row>
    <row r="74" spans="8:9" ht="15.75" x14ac:dyDescent="0.25">
      <c r="H74" s="62">
        <v>3</v>
      </c>
      <c r="I74" s="73" t="s">
        <v>20</v>
      </c>
    </row>
    <row r="75" spans="8:9" ht="15.75" x14ac:dyDescent="0.25">
      <c r="H75" s="62"/>
      <c r="I75" s="73"/>
    </row>
    <row r="76" spans="8:9" ht="15.75" x14ac:dyDescent="0.25">
      <c r="H76" s="62">
        <v>4</v>
      </c>
      <c r="I76" s="73" t="s">
        <v>21</v>
      </c>
    </row>
    <row r="77" spans="8:9" ht="16.5" thickBot="1" x14ac:dyDescent="0.3">
      <c r="H77" s="49"/>
      <c r="I77" s="74" t="s">
        <v>22</v>
      </c>
    </row>
  </sheetData>
  <sheetProtection algorithmName="SHA-512" hashValue="8p2WxXn2FEFsSuukWfMM5F1752eJH+HkqeKKE0nRKerd6iugueqMK94ArAcjIng3vaGgEuYsC/tC8NgxHVy6Qg==" saltValue="bKG5UwAT8ddMZdDX36JxRw==" spinCount="100000" sheet="1" objects="1" scenarios="1"/>
  <mergeCells count="19">
    <mergeCell ref="B2:I2"/>
    <mergeCell ref="E9:H9"/>
    <mergeCell ref="E10:H10"/>
    <mergeCell ref="D5:E5"/>
    <mergeCell ref="B6:I7"/>
    <mergeCell ref="B3:E3"/>
    <mergeCell ref="B4:I4"/>
    <mergeCell ref="H66:I66"/>
    <mergeCell ref="H67:I67"/>
    <mergeCell ref="C58:I58"/>
    <mergeCell ref="C59:I59"/>
    <mergeCell ref="H26:I26"/>
    <mergeCell ref="B23:I23"/>
    <mergeCell ref="B20:I21"/>
    <mergeCell ref="C25:C26"/>
    <mergeCell ref="B25:B26"/>
    <mergeCell ref="E25:G26"/>
    <mergeCell ref="D25:D26"/>
    <mergeCell ref="C22:I22"/>
  </mergeCells>
  <dataValidations count="1">
    <dataValidation type="decimal" errorStyle="information" allowBlank="1" showInputMessage="1" showErrorMessage="1" errorTitle="Outside of range" error="Enter a number from 1 to 5 only" sqref="I31:I55" xr:uid="{00000000-0002-0000-0000-000001000000}">
      <formula1>1</formula1>
      <formula2>5</formula2>
    </dataValidation>
  </dataValidations>
  <hyperlinks>
    <hyperlink ref="B23:I23" r:id="rId1" display="Perceptual Maps 4 Marketing" xr:uid="{34E93E77-CE02-4685-BCF9-C7C79B21F5CF}"/>
  </hyperlinks>
  <pageMargins left="0.75" right="0.75" top="1" bottom="1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61"/>
  <sheetViews>
    <sheetView topLeftCell="C1" workbookViewId="0">
      <selection activeCell="C1" sqref="A1:XFD1048576"/>
    </sheetView>
  </sheetViews>
  <sheetFormatPr defaultRowHeight="15" x14ac:dyDescent="0.25"/>
  <cols>
    <col min="1" max="2" width="9.140625" style="248"/>
    <col min="3" max="3" width="28.85546875" style="248" customWidth="1"/>
    <col min="4" max="5" width="25" style="248" customWidth="1"/>
    <col min="6" max="6" width="2.7109375" style="248" customWidth="1"/>
    <col min="7" max="8" width="29.42578125" style="248" customWidth="1"/>
    <col min="9" max="9" width="9.140625" style="248"/>
    <col min="10" max="11" width="12" style="248" customWidth="1"/>
    <col min="12" max="19" width="9.140625" style="248"/>
    <col min="20" max="21" width="9.140625" style="249"/>
    <col min="22" max="16384" width="9.140625" style="248"/>
  </cols>
  <sheetData>
    <row r="1" spans="2:25" ht="13.5" customHeight="1" thickBot="1" x14ac:dyDescent="0.3"/>
    <row r="2" spans="2:25" ht="15.75" hidden="1" thickBot="1" x14ac:dyDescent="0.3"/>
    <row r="3" spans="2:25" ht="52.5" customHeight="1" thickBot="1" x14ac:dyDescent="0.3">
      <c r="C3" s="250" t="s">
        <v>30</v>
      </c>
      <c r="D3" s="251"/>
      <c r="E3" s="251"/>
      <c r="F3" s="251"/>
      <c r="G3" s="251"/>
      <c r="H3" s="252"/>
      <c r="I3" s="253"/>
      <c r="J3" s="253">
        <f>LOG(D5,D5)</f>
        <v>1</v>
      </c>
      <c r="K3" s="253">
        <f>LOG(E5,E5)</f>
        <v>1</v>
      </c>
      <c r="L3" s="253">
        <f>LOG(D6,D5)</f>
        <v>0</v>
      </c>
      <c r="M3" s="253">
        <f>LOG(E6,E5)</f>
        <v>-1.4306765580733929</v>
      </c>
      <c r="N3" s="253"/>
      <c r="O3" s="253"/>
    </row>
    <row r="4" spans="2:25" ht="15.75" thickBot="1" x14ac:dyDescent="0.3">
      <c r="C4" s="249"/>
      <c r="E4" s="254"/>
      <c r="G4" s="255"/>
      <c r="J4" s="248">
        <f>IF(J7&gt;10000,-1,0)</f>
        <v>0</v>
      </c>
      <c r="K4" s="248">
        <f>IF(K7&gt;10000,-1,0)</f>
        <v>0</v>
      </c>
    </row>
    <row r="5" spans="2:25" ht="45.75" customHeight="1" thickBot="1" x14ac:dyDescent="0.3">
      <c r="C5" s="256" t="s">
        <v>31</v>
      </c>
      <c r="D5" s="257">
        <f>+'Matrix Maker'!E18</f>
        <v>10</v>
      </c>
      <c r="E5" s="257">
        <f>+'Matrix Maker'!G18</f>
        <v>5</v>
      </c>
      <c r="G5" s="258" t="s">
        <v>32</v>
      </c>
      <c r="H5" s="259"/>
      <c r="I5" s="260" t="s">
        <v>76</v>
      </c>
      <c r="J5" s="261">
        <f>IFERROR(LOG10(D5),99999)</f>
        <v>1</v>
      </c>
      <c r="K5" s="261">
        <f>IFERROR(LOG10(E5),99999)</f>
        <v>0.69897000433601886</v>
      </c>
      <c r="M5" s="248">
        <f>LOG(D5,5)</f>
        <v>1.4306765580733933</v>
      </c>
    </row>
    <row r="6" spans="2:25" ht="45.75" customHeight="1" thickBot="1" x14ac:dyDescent="0.3">
      <c r="C6" s="262" t="s">
        <v>33</v>
      </c>
      <c r="D6" s="257">
        <f>+'Matrix Maker'!E19</f>
        <v>1</v>
      </c>
      <c r="E6" s="263">
        <f>+'Matrix Maker'!G19</f>
        <v>0.1</v>
      </c>
      <c r="G6" s="258" t="s">
        <v>34</v>
      </c>
      <c r="H6" s="259"/>
      <c r="I6" s="264" t="s">
        <v>77</v>
      </c>
      <c r="J6" s="261">
        <f>IFERROR(LOG10(D6),99999)</f>
        <v>0</v>
      </c>
      <c r="K6" s="261">
        <f>IFERROR(LOG10(E6),99999)</f>
        <v>-1</v>
      </c>
    </row>
    <row r="7" spans="2:25" ht="15.75" thickBot="1" x14ac:dyDescent="0.3">
      <c r="D7" s="265"/>
      <c r="E7" s="266"/>
      <c r="J7" s="267">
        <f>SUM(J5:J6)</f>
        <v>1</v>
      </c>
      <c r="K7" s="267">
        <f>SUM(K5:K6)</f>
        <v>-0.30102999566398114</v>
      </c>
    </row>
    <row r="8" spans="2:25" ht="43.5" customHeight="1" thickBot="1" x14ac:dyDescent="0.3">
      <c r="C8" s="268" t="s">
        <v>35</v>
      </c>
      <c r="D8" s="269" t="s">
        <v>69</v>
      </c>
      <c r="E8" s="269" t="s">
        <v>70</v>
      </c>
      <c r="F8" s="270"/>
      <c r="G8" s="262" t="s">
        <v>36</v>
      </c>
      <c r="H8" s="262" t="s">
        <v>37</v>
      </c>
      <c r="I8" s="270"/>
      <c r="J8" s="270" t="s">
        <v>74</v>
      </c>
      <c r="K8" s="270" t="s">
        <v>74</v>
      </c>
      <c r="O8" s="270">
        <f>IF('Matrix Maker'!E20="Yes",1+J4,0)</f>
        <v>0</v>
      </c>
      <c r="P8" s="270">
        <f>IF('Matrix Maker'!G20="Yes",1+K4,0)</f>
        <v>0</v>
      </c>
    </row>
    <row r="9" spans="2:25" ht="15.75" x14ac:dyDescent="0.25">
      <c r="B9" s="271">
        <v>1</v>
      </c>
      <c r="C9" s="272"/>
      <c r="D9" s="273">
        <f>IF('Matrix Maker'!E31&lt;&gt;"",'Matrix Maker'!E31,"")</f>
        <v>10</v>
      </c>
      <c r="E9" s="273">
        <f>IF('Matrix Maker'!G31&lt;&gt;"",'Matrix Maker'!G31,"")</f>
        <v>5</v>
      </c>
      <c r="F9" s="255"/>
      <c r="G9" s="274">
        <f>IF(D9&lt;&gt;"",(D9-$D$6)*8/($D$5-$D$6)+1,"")</f>
        <v>9</v>
      </c>
      <c r="H9" s="275">
        <f>IF(E9&lt;&gt;"",(E9-$E$6)*8/($E$5-$E$6)+1,"")</f>
        <v>9</v>
      </c>
      <c r="I9" s="276"/>
      <c r="J9" s="276">
        <f>IFERROR(LOG10(D9),"")</f>
        <v>1</v>
      </c>
      <c r="K9" s="276">
        <f>IFERROR(LOG10(E9),"")</f>
        <v>0.69897000433601886</v>
      </c>
      <c r="L9" s="276">
        <f>IF(J9&lt;&gt;"",(J9-$J$6)*8/($J$5-$J$6)+1,"")</f>
        <v>9</v>
      </c>
      <c r="M9" s="276">
        <f>IF(K9&lt;&gt;"",(K9-$K$6)*8/($K$5-$K$6)+1,"")</f>
        <v>9</v>
      </c>
      <c r="N9" s="276"/>
      <c r="O9" s="276">
        <f>IFERROR(IF(O$8=1,V9,G9),"")</f>
        <v>9</v>
      </c>
      <c r="P9" s="276">
        <f>IFERROR(IF(P$8=1,W9,H9),"")</f>
        <v>9</v>
      </c>
      <c r="Q9" s="249">
        <f>IF(O9&lt;&gt;"",O9,NA())</f>
        <v>9</v>
      </c>
      <c r="R9" s="249">
        <f>IF(P9&lt;&gt;"",P9,NA())</f>
        <v>9</v>
      </c>
      <c r="T9" s="249">
        <f>IFERROR(LOG(D9,D$5),"")</f>
        <v>1</v>
      </c>
      <c r="U9" s="249">
        <f>IFERROR(LOG(E9,E$5),"")</f>
        <v>1</v>
      </c>
      <c r="V9" s="276">
        <f>IF(T9&lt;&gt;"",(T9-$L$3)*8/($J$3-$L$3)+1,"")</f>
        <v>9</v>
      </c>
      <c r="W9" s="276">
        <f>IF(U9&lt;&gt;"",(U9-$M$3)*8/($K$3-$M$3)+1,"")</f>
        <v>9</v>
      </c>
      <c r="Y9" s="277">
        <v>0.49367088607594944</v>
      </c>
    </row>
    <row r="10" spans="2:25" ht="15.75" x14ac:dyDescent="0.25">
      <c r="B10" s="278">
        <v>2</v>
      </c>
      <c r="C10" s="279"/>
      <c r="D10" s="280">
        <f>IF('Matrix Maker'!E32&lt;&gt;"",'Matrix Maker'!E32,"")</f>
        <v>6</v>
      </c>
      <c r="E10" s="280">
        <f>IF('Matrix Maker'!G32&lt;&gt;"",'Matrix Maker'!G32,"")</f>
        <v>3</v>
      </c>
      <c r="F10" s="255"/>
      <c r="G10" s="281">
        <f t="shared" ref="G10:G33" si="0">IF(D10&lt;&gt;"",(D10-$D$6)*8/($D$5-$D$6)+1,"")</f>
        <v>5.4444444444444446</v>
      </c>
      <c r="H10" s="281">
        <f t="shared" ref="H10:H33" si="1">IF(E10&lt;&gt;"",(E10-$E$6)*8/($E$5-$E$6)+1,"")</f>
        <v>5.7346938775510203</v>
      </c>
      <c r="I10" s="276"/>
      <c r="J10" s="276">
        <f t="shared" ref="J10:K33" si="2">IFERROR(LOG10(D10),"")</f>
        <v>0.77815125038364363</v>
      </c>
      <c r="K10" s="276">
        <f t="shared" si="2"/>
        <v>0.47712125471966244</v>
      </c>
      <c r="L10" s="276">
        <f t="shared" ref="L10:L33" si="3">IF(J10&lt;&gt;"",(J10-$J$6)*8/($J$5-$J$6)+1,"")</f>
        <v>7.2252100030691491</v>
      </c>
      <c r="M10" s="276">
        <f t="shared" ref="M10:M33" si="4">IF(K10&lt;&gt;"",(K10-$K$6)*8/($K$5-$K$6)+1,"")</f>
        <v>7.9553729657372827</v>
      </c>
      <c r="N10" s="276"/>
      <c r="O10" s="276">
        <f t="shared" ref="O10:O33" si="5">IFERROR(IF(O$8=1,V10,G10),"")</f>
        <v>5.4444444444444446</v>
      </c>
      <c r="P10" s="276">
        <f t="shared" ref="P10:P33" si="6">IFERROR(IF(P$8=1,W10,H10),"")</f>
        <v>5.7346938775510203</v>
      </c>
      <c r="Q10" s="249">
        <f t="shared" ref="Q10:Q33" si="7">IF(O10&lt;&gt;"",O10,NA())</f>
        <v>5.4444444444444446</v>
      </c>
      <c r="R10" s="249">
        <f t="shared" ref="R10:R33" si="8">IF(P10&lt;&gt;"",P10,NA())</f>
        <v>5.7346938775510203</v>
      </c>
      <c r="T10" s="249">
        <f t="shared" ref="T10:T33" si="9">IFERROR(LOG(D10,D$5),"")</f>
        <v>0.77815125038364352</v>
      </c>
      <c r="U10" s="249">
        <f t="shared" ref="U10:U33" si="10">IFERROR(LOG(E10,E$5),"")</f>
        <v>0.68260619448598536</v>
      </c>
      <c r="V10" s="276">
        <f t="shared" ref="V10:V33" si="11">IF(T10&lt;&gt;"",(T10-$L$3)*8/($J$3-$L$3)+1,"")</f>
        <v>7.2252100030691482</v>
      </c>
      <c r="W10" s="276">
        <f t="shared" ref="W10:W33" si="12">IF(U10&lt;&gt;"",(U10-$M$3)*8/($K$3-$M$3)+1,"")</f>
        <v>7.9553729657372827</v>
      </c>
      <c r="Y10" s="282">
        <v>1.2777777777777779</v>
      </c>
    </row>
    <row r="11" spans="2:25" ht="15.75" x14ac:dyDescent="0.25">
      <c r="B11" s="278">
        <v>3</v>
      </c>
      <c r="C11" s="279"/>
      <c r="D11" s="280">
        <f>IF('Matrix Maker'!E33&lt;&gt;"",'Matrix Maker'!E33,"")</f>
        <v>1</v>
      </c>
      <c r="E11" s="280">
        <f>IF('Matrix Maker'!G33&lt;&gt;"",'Matrix Maker'!G33,"")</f>
        <v>1</v>
      </c>
      <c r="F11" s="255"/>
      <c r="G11" s="281">
        <f t="shared" si="0"/>
        <v>1</v>
      </c>
      <c r="H11" s="281">
        <f t="shared" si="1"/>
        <v>2.4693877551020407</v>
      </c>
      <c r="I11" s="276"/>
      <c r="J11" s="276">
        <f t="shared" si="2"/>
        <v>0</v>
      </c>
      <c r="K11" s="276">
        <f t="shared" si="2"/>
        <v>0</v>
      </c>
      <c r="L11" s="276">
        <f t="shared" si="3"/>
        <v>1</v>
      </c>
      <c r="M11" s="276">
        <f t="shared" si="4"/>
        <v>5.708735280542232</v>
      </c>
      <c r="N11" s="276"/>
      <c r="O11" s="276">
        <f t="shared" si="5"/>
        <v>1</v>
      </c>
      <c r="P11" s="276">
        <f t="shared" si="6"/>
        <v>2.4693877551020407</v>
      </c>
      <c r="Q11" s="249">
        <f t="shared" si="7"/>
        <v>1</v>
      </c>
      <c r="R11" s="249">
        <f t="shared" si="8"/>
        <v>2.4693877551020407</v>
      </c>
      <c r="T11" s="249">
        <f t="shared" si="9"/>
        <v>0</v>
      </c>
      <c r="U11" s="249">
        <f t="shared" si="10"/>
        <v>0</v>
      </c>
      <c r="V11" s="276">
        <f t="shared" si="11"/>
        <v>1</v>
      </c>
      <c r="W11" s="276">
        <f t="shared" si="12"/>
        <v>5.7087352805422311</v>
      </c>
      <c r="Y11" s="282">
        <v>7.1999999999999993</v>
      </c>
    </row>
    <row r="12" spans="2:25" ht="15.75" x14ac:dyDescent="0.25">
      <c r="B12" s="278">
        <v>4</v>
      </c>
      <c r="C12" s="279"/>
      <c r="D12" s="280">
        <f>IF('Matrix Maker'!E34&lt;&gt;"",'Matrix Maker'!E34,"")</f>
        <v>7</v>
      </c>
      <c r="E12" s="280">
        <f>IF('Matrix Maker'!G34&lt;&gt;"",'Matrix Maker'!G34,"")</f>
        <v>0.8</v>
      </c>
      <c r="F12" s="255"/>
      <c r="G12" s="281">
        <f t="shared" si="0"/>
        <v>6.333333333333333</v>
      </c>
      <c r="H12" s="281">
        <f t="shared" si="1"/>
        <v>2.1428571428571428</v>
      </c>
      <c r="I12" s="276"/>
      <c r="J12" s="276">
        <f t="shared" si="2"/>
        <v>0.84509804001425681</v>
      </c>
      <c r="K12" s="276">
        <f t="shared" si="2"/>
        <v>-9.6910013008056392E-2</v>
      </c>
      <c r="L12" s="276">
        <f t="shared" si="3"/>
        <v>7.7607843201140545</v>
      </c>
      <c r="M12" s="276">
        <f t="shared" si="4"/>
        <v>5.2524116832533903</v>
      </c>
      <c r="N12" s="276"/>
      <c r="O12" s="276">
        <f t="shared" si="5"/>
        <v>6.333333333333333</v>
      </c>
      <c r="P12" s="276">
        <f t="shared" si="6"/>
        <v>2.1428571428571428</v>
      </c>
      <c r="Q12" s="249">
        <f t="shared" si="7"/>
        <v>6.333333333333333</v>
      </c>
      <c r="R12" s="249">
        <f t="shared" si="8"/>
        <v>2.1428571428571428</v>
      </c>
      <c r="T12" s="249">
        <f t="shared" si="9"/>
        <v>0.8450980400142567</v>
      </c>
      <c r="U12" s="249">
        <f t="shared" si="10"/>
        <v>-0.13864688385321389</v>
      </c>
      <c r="V12" s="276">
        <f t="shared" si="11"/>
        <v>7.7607843201140536</v>
      </c>
      <c r="W12" s="276">
        <f t="shared" si="12"/>
        <v>5.2524116832533903</v>
      </c>
      <c r="Y12" s="282">
        <v>8</v>
      </c>
    </row>
    <row r="13" spans="2:25" ht="16.5" thickBot="1" x14ac:dyDescent="0.3">
      <c r="B13" s="283">
        <v>5</v>
      </c>
      <c r="C13" s="284"/>
      <c r="D13" s="285">
        <f>IF('Matrix Maker'!E35&lt;&gt;"",'Matrix Maker'!E35,"")</f>
        <v>4</v>
      </c>
      <c r="E13" s="285">
        <f>IF('Matrix Maker'!G35&lt;&gt;"",'Matrix Maker'!G35,"")</f>
        <v>0.7</v>
      </c>
      <c r="F13" s="255"/>
      <c r="G13" s="286">
        <f t="shared" si="0"/>
        <v>3.6666666666666665</v>
      </c>
      <c r="H13" s="286">
        <f t="shared" si="1"/>
        <v>1.9795918367346936</v>
      </c>
      <c r="I13" s="276"/>
      <c r="J13" s="276">
        <f t="shared" si="2"/>
        <v>0.6020599913279624</v>
      </c>
      <c r="K13" s="276">
        <f t="shared" si="2"/>
        <v>-0.15490195998574319</v>
      </c>
      <c r="L13" s="276">
        <f t="shared" si="3"/>
        <v>5.8164799306236992</v>
      </c>
      <c r="M13" s="276">
        <f t="shared" si="4"/>
        <v>4.9793429565322214</v>
      </c>
      <c r="N13" s="276"/>
      <c r="O13" s="276">
        <f t="shared" si="5"/>
        <v>3.6666666666666665</v>
      </c>
      <c r="P13" s="276">
        <f t="shared" si="6"/>
        <v>1.9795918367346936</v>
      </c>
      <c r="Q13" s="249">
        <f t="shared" si="7"/>
        <v>3.6666666666666665</v>
      </c>
      <c r="R13" s="249">
        <f t="shared" si="8"/>
        <v>1.9795918367346936</v>
      </c>
      <c r="T13" s="249">
        <f t="shared" si="9"/>
        <v>0.60205999132796229</v>
      </c>
      <c r="U13" s="249">
        <f>IFERROR(LOG(E13,E$5),"")</f>
        <v>-0.22161460295122554</v>
      </c>
      <c r="V13" s="276">
        <f t="shared" si="11"/>
        <v>5.8164799306236983</v>
      </c>
      <c r="W13" s="276">
        <f t="shared" si="12"/>
        <v>4.9793429565322214</v>
      </c>
      <c r="Y13" s="287">
        <v>0.25</v>
      </c>
    </row>
    <row r="14" spans="2:25" ht="15.75" x14ac:dyDescent="0.25">
      <c r="B14" s="271">
        <v>6</v>
      </c>
      <c r="C14" s="272"/>
      <c r="D14" s="273">
        <f>IF('Matrix Maker'!E36&lt;&gt;"",'Matrix Maker'!E36,"")</f>
        <v>8</v>
      </c>
      <c r="E14" s="273">
        <f>IF('Matrix Maker'!G36&lt;&gt;"",'Matrix Maker'!G36,"")</f>
        <v>0.1</v>
      </c>
      <c r="F14" s="255"/>
      <c r="G14" s="275">
        <f t="shared" si="0"/>
        <v>7.2222222222222223</v>
      </c>
      <c r="H14" s="275">
        <f t="shared" si="1"/>
        <v>1</v>
      </c>
      <c r="I14" s="276"/>
      <c r="J14" s="276">
        <f t="shared" si="2"/>
        <v>0.90308998699194354</v>
      </c>
      <c r="K14" s="276">
        <f t="shared" si="2"/>
        <v>-1</v>
      </c>
      <c r="L14" s="276">
        <f t="shared" si="3"/>
        <v>8.2247198959355483</v>
      </c>
      <c r="M14" s="276">
        <f t="shared" si="4"/>
        <v>1</v>
      </c>
      <c r="N14" s="276"/>
      <c r="O14" s="276">
        <f t="shared" si="5"/>
        <v>7.2222222222222223</v>
      </c>
      <c r="P14" s="276">
        <f t="shared" si="6"/>
        <v>1</v>
      </c>
      <c r="Q14" s="249">
        <f t="shared" si="7"/>
        <v>7.2222222222222223</v>
      </c>
      <c r="R14" s="249">
        <f t="shared" si="8"/>
        <v>1</v>
      </c>
      <c r="T14" s="249">
        <f t="shared" si="9"/>
        <v>0.90308998699194343</v>
      </c>
      <c r="U14" s="249">
        <f t="shared" si="10"/>
        <v>-1.4306765580733929</v>
      </c>
      <c r="V14" s="276">
        <f t="shared" si="11"/>
        <v>8.2247198959355465</v>
      </c>
      <c r="W14" s="276">
        <f t="shared" si="12"/>
        <v>1</v>
      </c>
    </row>
    <row r="15" spans="2:25" ht="15.75" x14ac:dyDescent="0.25">
      <c r="B15" s="278">
        <v>7</v>
      </c>
      <c r="C15" s="279"/>
      <c r="D15" s="280" t="str">
        <f>IF('Matrix Maker'!E37&lt;&gt;"",'Matrix Maker'!E37,"")</f>
        <v/>
      </c>
      <c r="E15" s="280" t="str">
        <f>IF('Matrix Maker'!G37&lt;&gt;"",'Matrix Maker'!G37,"")</f>
        <v/>
      </c>
      <c r="F15" s="255"/>
      <c r="G15" s="281" t="str">
        <f t="shared" si="0"/>
        <v/>
      </c>
      <c r="H15" s="281" t="str">
        <f t="shared" si="1"/>
        <v/>
      </c>
      <c r="I15" s="276"/>
      <c r="J15" s="276" t="str">
        <f t="shared" si="2"/>
        <v/>
      </c>
      <c r="K15" s="276" t="str">
        <f t="shared" si="2"/>
        <v/>
      </c>
      <c r="L15" s="276" t="str">
        <f t="shared" si="3"/>
        <v/>
      </c>
      <c r="M15" s="276" t="str">
        <f t="shared" si="4"/>
        <v/>
      </c>
      <c r="N15" s="276"/>
      <c r="O15" s="276" t="str">
        <f t="shared" si="5"/>
        <v/>
      </c>
      <c r="P15" s="276" t="str">
        <f t="shared" si="6"/>
        <v/>
      </c>
      <c r="Q15" s="249" t="e">
        <f t="shared" si="7"/>
        <v>#N/A</v>
      </c>
      <c r="R15" s="249" t="e">
        <f t="shared" si="8"/>
        <v>#N/A</v>
      </c>
      <c r="T15" s="249" t="str">
        <f t="shared" si="9"/>
        <v/>
      </c>
      <c r="U15" s="249" t="str">
        <f t="shared" si="10"/>
        <v/>
      </c>
      <c r="V15" s="276" t="str">
        <f t="shared" si="11"/>
        <v/>
      </c>
      <c r="W15" s="276" t="str">
        <f t="shared" si="12"/>
        <v/>
      </c>
    </row>
    <row r="16" spans="2:25" ht="15.75" x14ac:dyDescent="0.25">
      <c r="B16" s="278">
        <v>8</v>
      </c>
      <c r="C16" s="279"/>
      <c r="D16" s="280" t="str">
        <f>IF('Matrix Maker'!E38&lt;&gt;"",'Matrix Maker'!E38,"")</f>
        <v/>
      </c>
      <c r="E16" s="280" t="str">
        <f>IF('Matrix Maker'!G38&lt;&gt;"",'Matrix Maker'!G38,"")</f>
        <v/>
      </c>
      <c r="F16" s="255"/>
      <c r="G16" s="281" t="str">
        <f t="shared" si="0"/>
        <v/>
      </c>
      <c r="H16" s="281" t="str">
        <f t="shared" si="1"/>
        <v/>
      </c>
      <c r="I16" s="276"/>
      <c r="J16" s="276" t="str">
        <f t="shared" si="2"/>
        <v/>
      </c>
      <c r="K16" s="276" t="str">
        <f t="shared" si="2"/>
        <v/>
      </c>
      <c r="L16" s="276" t="str">
        <f t="shared" si="3"/>
        <v/>
      </c>
      <c r="M16" s="276" t="str">
        <f t="shared" si="4"/>
        <v/>
      </c>
      <c r="N16" s="276"/>
      <c r="O16" s="276" t="str">
        <f t="shared" si="5"/>
        <v/>
      </c>
      <c r="P16" s="276" t="str">
        <f t="shared" si="6"/>
        <v/>
      </c>
      <c r="Q16" s="249" t="e">
        <f t="shared" si="7"/>
        <v>#N/A</v>
      </c>
      <c r="R16" s="249" t="e">
        <f t="shared" si="8"/>
        <v>#N/A</v>
      </c>
      <c r="T16" s="249" t="str">
        <f t="shared" si="9"/>
        <v/>
      </c>
      <c r="U16" s="249" t="str">
        <f t="shared" si="10"/>
        <v/>
      </c>
      <c r="V16" s="276" t="str">
        <f t="shared" si="11"/>
        <v/>
      </c>
      <c r="W16" s="276" t="str">
        <f t="shared" si="12"/>
        <v/>
      </c>
    </row>
    <row r="17" spans="2:23" ht="15.75" x14ac:dyDescent="0.25">
      <c r="B17" s="278">
        <v>9</v>
      </c>
      <c r="C17" s="279"/>
      <c r="D17" s="280" t="str">
        <f>IF('Matrix Maker'!E39&lt;&gt;"",'Matrix Maker'!E39,"")</f>
        <v/>
      </c>
      <c r="E17" s="280" t="str">
        <f>IF('Matrix Maker'!G39&lt;&gt;"",'Matrix Maker'!G39,"")</f>
        <v/>
      </c>
      <c r="F17" s="255"/>
      <c r="G17" s="281" t="str">
        <f t="shared" si="0"/>
        <v/>
      </c>
      <c r="H17" s="281" t="str">
        <f t="shared" si="1"/>
        <v/>
      </c>
      <c r="I17" s="276"/>
      <c r="J17" s="276" t="str">
        <f t="shared" si="2"/>
        <v/>
      </c>
      <c r="K17" s="276" t="str">
        <f t="shared" si="2"/>
        <v/>
      </c>
      <c r="L17" s="276" t="str">
        <f t="shared" si="3"/>
        <v/>
      </c>
      <c r="M17" s="276" t="str">
        <f t="shared" si="4"/>
        <v/>
      </c>
      <c r="N17" s="276"/>
      <c r="O17" s="276" t="str">
        <f t="shared" si="5"/>
        <v/>
      </c>
      <c r="P17" s="276" t="str">
        <f t="shared" si="6"/>
        <v/>
      </c>
      <c r="Q17" s="249" t="e">
        <f t="shared" si="7"/>
        <v>#N/A</v>
      </c>
      <c r="R17" s="249" t="e">
        <f t="shared" si="8"/>
        <v>#N/A</v>
      </c>
      <c r="T17" s="249" t="str">
        <f t="shared" si="9"/>
        <v/>
      </c>
      <c r="U17" s="249" t="str">
        <f t="shared" si="10"/>
        <v/>
      </c>
      <c r="V17" s="276" t="str">
        <f t="shared" si="11"/>
        <v/>
      </c>
      <c r="W17" s="276" t="str">
        <f t="shared" si="12"/>
        <v/>
      </c>
    </row>
    <row r="18" spans="2:23" ht="16.5" thickBot="1" x14ac:dyDescent="0.3">
      <c r="B18" s="283">
        <v>10</v>
      </c>
      <c r="C18" s="284"/>
      <c r="D18" s="285" t="str">
        <f>IF('Matrix Maker'!E40&lt;&gt;"",'Matrix Maker'!E40,"")</f>
        <v/>
      </c>
      <c r="E18" s="285" t="str">
        <f>IF('Matrix Maker'!G40&lt;&gt;"",'Matrix Maker'!G40,"")</f>
        <v/>
      </c>
      <c r="F18" s="255"/>
      <c r="G18" s="286" t="str">
        <f t="shared" si="0"/>
        <v/>
      </c>
      <c r="H18" s="286" t="str">
        <f t="shared" si="1"/>
        <v/>
      </c>
      <c r="I18" s="276"/>
      <c r="J18" s="276" t="str">
        <f t="shared" si="2"/>
        <v/>
      </c>
      <c r="K18" s="276" t="str">
        <f t="shared" si="2"/>
        <v/>
      </c>
      <c r="L18" s="276" t="str">
        <f t="shared" si="3"/>
        <v/>
      </c>
      <c r="M18" s="276" t="str">
        <f t="shared" si="4"/>
        <v/>
      </c>
      <c r="N18" s="276"/>
      <c r="O18" s="276" t="str">
        <f t="shared" si="5"/>
        <v/>
      </c>
      <c r="P18" s="276" t="str">
        <f t="shared" si="6"/>
        <v/>
      </c>
      <c r="Q18" s="249" t="e">
        <f t="shared" si="7"/>
        <v>#N/A</v>
      </c>
      <c r="R18" s="249" t="e">
        <f t="shared" si="8"/>
        <v>#N/A</v>
      </c>
      <c r="T18" s="249" t="str">
        <f t="shared" si="9"/>
        <v/>
      </c>
      <c r="U18" s="249" t="str">
        <f t="shared" si="10"/>
        <v/>
      </c>
      <c r="V18" s="276" t="str">
        <f t="shared" si="11"/>
        <v/>
      </c>
      <c r="W18" s="276" t="str">
        <f t="shared" si="12"/>
        <v/>
      </c>
    </row>
    <row r="19" spans="2:23" ht="15.75" x14ac:dyDescent="0.25">
      <c r="B19" s="278">
        <v>11</v>
      </c>
      <c r="C19" s="279"/>
      <c r="D19" s="280" t="str">
        <f>IF('Matrix Maker'!E41&lt;&gt;"",'Matrix Maker'!E41,"")</f>
        <v/>
      </c>
      <c r="E19" s="280" t="str">
        <f>IF('Matrix Maker'!G41&lt;&gt;"",'Matrix Maker'!G41,"")</f>
        <v/>
      </c>
      <c r="F19" s="255"/>
      <c r="G19" s="281" t="str">
        <f t="shared" si="0"/>
        <v/>
      </c>
      <c r="H19" s="281" t="str">
        <f t="shared" si="1"/>
        <v/>
      </c>
      <c r="I19" s="276"/>
      <c r="J19" s="276" t="str">
        <f t="shared" si="2"/>
        <v/>
      </c>
      <c r="K19" s="276" t="str">
        <f t="shared" si="2"/>
        <v/>
      </c>
      <c r="L19" s="276" t="str">
        <f t="shared" si="3"/>
        <v/>
      </c>
      <c r="M19" s="276" t="str">
        <f t="shared" si="4"/>
        <v/>
      </c>
      <c r="N19" s="276"/>
      <c r="O19" s="276" t="str">
        <f t="shared" si="5"/>
        <v/>
      </c>
      <c r="P19" s="276" t="str">
        <f t="shared" si="6"/>
        <v/>
      </c>
      <c r="Q19" s="249" t="e">
        <f t="shared" si="7"/>
        <v>#N/A</v>
      </c>
      <c r="R19" s="249" t="e">
        <f t="shared" si="8"/>
        <v>#N/A</v>
      </c>
      <c r="T19" s="249" t="str">
        <f t="shared" si="9"/>
        <v/>
      </c>
      <c r="U19" s="249" t="str">
        <f t="shared" si="10"/>
        <v/>
      </c>
      <c r="V19" s="276" t="str">
        <f t="shared" si="11"/>
        <v/>
      </c>
      <c r="W19" s="276" t="str">
        <f t="shared" si="12"/>
        <v/>
      </c>
    </row>
    <row r="20" spans="2:23" ht="15.75" x14ac:dyDescent="0.25">
      <c r="B20" s="278">
        <v>12</v>
      </c>
      <c r="C20" s="279"/>
      <c r="D20" s="280" t="str">
        <f>IF('Matrix Maker'!E42&lt;&gt;"",'Matrix Maker'!E42,"")</f>
        <v/>
      </c>
      <c r="E20" s="280" t="str">
        <f>IF('Matrix Maker'!G42&lt;&gt;"",'Matrix Maker'!G42,"")</f>
        <v/>
      </c>
      <c r="F20" s="255"/>
      <c r="G20" s="281" t="str">
        <f t="shared" si="0"/>
        <v/>
      </c>
      <c r="H20" s="281" t="str">
        <f t="shared" si="1"/>
        <v/>
      </c>
      <c r="I20" s="276"/>
      <c r="J20" s="276" t="str">
        <f t="shared" si="2"/>
        <v/>
      </c>
      <c r="K20" s="276" t="str">
        <f t="shared" si="2"/>
        <v/>
      </c>
      <c r="L20" s="276" t="str">
        <f t="shared" si="3"/>
        <v/>
      </c>
      <c r="M20" s="276" t="str">
        <f t="shared" si="4"/>
        <v/>
      </c>
      <c r="N20" s="276"/>
      <c r="O20" s="276" t="str">
        <f t="shared" si="5"/>
        <v/>
      </c>
      <c r="P20" s="276" t="str">
        <f t="shared" si="6"/>
        <v/>
      </c>
      <c r="Q20" s="249" t="e">
        <f t="shared" si="7"/>
        <v>#N/A</v>
      </c>
      <c r="R20" s="249" t="e">
        <f t="shared" si="8"/>
        <v>#N/A</v>
      </c>
      <c r="T20" s="249" t="str">
        <f t="shared" si="9"/>
        <v/>
      </c>
      <c r="U20" s="249" t="str">
        <f t="shared" si="10"/>
        <v/>
      </c>
      <c r="V20" s="276" t="str">
        <f t="shared" si="11"/>
        <v/>
      </c>
      <c r="W20" s="276" t="str">
        <f t="shared" si="12"/>
        <v/>
      </c>
    </row>
    <row r="21" spans="2:23" ht="15.75" x14ac:dyDescent="0.25">
      <c r="B21" s="278">
        <v>13</v>
      </c>
      <c r="C21" s="288"/>
      <c r="D21" s="289" t="str">
        <f>IF('Matrix Maker'!E43&lt;&gt;"",'Matrix Maker'!E43,"")</f>
        <v/>
      </c>
      <c r="E21" s="289" t="str">
        <f>IF('Matrix Maker'!G43&lt;&gt;"",'Matrix Maker'!G43,"")</f>
        <v/>
      </c>
      <c r="F21" s="290"/>
      <c r="G21" s="291" t="str">
        <f t="shared" si="0"/>
        <v/>
      </c>
      <c r="H21" s="291" t="str">
        <f t="shared" si="1"/>
        <v/>
      </c>
      <c r="J21" s="276" t="str">
        <f t="shared" si="2"/>
        <v/>
      </c>
      <c r="K21" s="276" t="str">
        <f t="shared" si="2"/>
        <v/>
      </c>
      <c r="L21" s="276" t="str">
        <f t="shared" si="3"/>
        <v/>
      </c>
      <c r="M21" s="276" t="str">
        <f t="shared" si="4"/>
        <v/>
      </c>
      <c r="O21" s="276" t="str">
        <f t="shared" si="5"/>
        <v/>
      </c>
      <c r="P21" s="276" t="str">
        <f t="shared" si="6"/>
        <v/>
      </c>
      <c r="Q21" s="249" t="e">
        <f t="shared" si="7"/>
        <v>#N/A</v>
      </c>
      <c r="R21" s="249" t="e">
        <f t="shared" si="8"/>
        <v>#N/A</v>
      </c>
      <c r="T21" s="249" t="str">
        <f t="shared" si="9"/>
        <v/>
      </c>
      <c r="U21" s="249" t="str">
        <f t="shared" si="10"/>
        <v/>
      </c>
      <c r="V21" s="276" t="str">
        <f t="shared" si="11"/>
        <v/>
      </c>
      <c r="W21" s="276" t="str">
        <f t="shared" si="12"/>
        <v/>
      </c>
    </row>
    <row r="22" spans="2:23" ht="15.75" x14ac:dyDescent="0.25">
      <c r="B22" s="278">
        <v>14</v>
      </c>
      <c r="C22" s="288"/>
      <c r="D22" s="289" t="str">
        <f>IF('Matrix Maker'!E44&lt;&gt;"",'Matrix Maker'!E44,"")</f>
        <v/>
      </c>
      <c r="E22" s="289" t="str">
        <f>IF('Matrix Maker'!G44&lt;&gt;"",'Matrix Maker'!G44,"")</f>
        <v/>
      </c>
      <c r="F22" s="290"/>
      <c r="G22" s="291" t="str">
        <f t="shared" si="0"/>
        <v/>
      </c>
      <c r="H22" s="291" t="str">
        <f t="shared" si="1"/>
        <v/>
      </c>
      <c r="J22" s="276" t="str">
        <f t="shared" si="2"/>
        <v/>
      </c>
      <c r="K22" s="276" t="str">
        <f t="shared" si="2"/>
        <v/>
      </c>
      <c r="L22" s="276" t="str">
        <f t="shared" si="3"/>
        <v/>
      </c>
      <c r="M22" s="276" t="str">
        <f t="shared" si="4"/>
        <v/>
      </c>
      <c r="O22" s="276" t="str">
        <f t="shared" si="5"/>
        <v/>
      </c>
      <c r="P22" s="276" t="str">
        <f t="shared" si="6"/>
        <v/>
      </c>
      <c r="Q22" s="249" t="e">
        <f t="shared" si="7"/>
        <v>#N/A</v>
      </c>
      <c r="R22" s="249" t="e">
        <f t="shared" si="8"/>
        <v>#N/A</v>
      </c>
      <c r="T22" s="249" t="str">
        <f t="shared" si="9"/>
        <v/>
      </c>
      <c r="U22" s="249" t="str">
        <f t="shared" si="10"/>
        <v/>
      </c>
      <c r="V22" s="276" t="str">
        <f t="shared" si="11"/>
        <v/>
      </c>
      <c r="W22" s="276" t="str">
        <f t="shared" si="12"/>
        <v/>
      </c>
    </row>
    <row r="23" spans="2:23" ht="16.5" thickBot="1" x14ac:dyDescent="0.3">
      <c r="B23" s="278">
        <v>15</v>
      </c>
      <c r="C23" s="288"/>
      <c r="D23" s="289" t="str">
        <f>IF('Matrix Maker'!E45&lt;&gt;"",'Matrix Maker'!E45,"")</f>
        <v/>
      </c>
      <c r="E23" s="289" t="str">
        <f>IF('Matrix Maker'!G45&lt;&gt;"",'Matrix Maker'!G45,"")</f>
        <v/>
      </c>
      <c r="F23" s="290"/>
      <c r="G23" s="291" t="str">
        <f t="shared" si="0"/>
        <v/>
      </c>
      <c r="H23" s="291" t="str">
        <f t="shared" si="1"/>
        <v/>
      </c>
      <c r="J23" s="276" t="str">
        <f t="shared" si="2"/>
        <v/>
      </c>
      <c r="K23" s="276" t="str">
        <f t="shared" si="2"/>
        <v/>
      </c>
      <c r="L23" s="276" t="str">
        <f t="shared" si="3"/>
        <v/>
      </c>
      <c r="M23" s="276" t="str">
        <f t="shared" si="4"/>
        <v/>
      </c>
      <c r="O23" s="276" t="str">
        <f t="shared" si="5"/>
        <v/>
      </c>
      <c r="P23" s="276" t="str">
        <f t="shared" si="6"/>
        <v/>
      </c>
      <c r="Q23" s="249" t="e">
        <f t="shared" si="7"/>
        <v>#N/A</v>
      </c>
      <c r="R23" s="249" t="e">
        <f t="shared" si="8"/>
        <v>#N/A</v>
      </c>
      <c r="T23" s="249" t="str">
        <f t="shared" si="9"/>
        <v/>
      </c>
      <c r="U23" s="249" t="str">
        <f t="shared" si="10"/>
        <v/>
      </c>
      <c r="V23" s="276" t="str">
        <f t="shared" si="11"/>
        <v/>
      </c>
      <c r="W23" s="276" t="str">
        <f t="shared" si="12"/>
        <v/>
      </c>
    </row>
    <row r="24" spans="2:23" ht="15.75" x14ac:dyDescent="0.25">
      <c r="B24" s="271">
        <v>16</v>
      </c>
      <c r="C24" s="292"/>
      <c r="D24" s="293" t="str">
        <f>IF('Matrix Maker'!E46&lt;&gt;"",'Matrix Maker'!E46,"")</f>
        <v/>
      </c>
      <c r="E24" s="293" t="str">
        <f>IF('Matrix Maker'!G46&lt;&gt;"",'Matrix Maker'!G46,"")</f>
        <v/>
      </c>
      <c r="F24" s="290"/>
      <c r="G24" s="294" t="str">
        <f t="shared" si="0"/>
        <v/>
      </c>
      <c r="H24" s="294" t="str">
        <f t="shared" si="1"/>
        <v/>
      </c>
      <c r="J24" s="276" t="str">
        <f t="shared" si="2"/>
        <v/>
      </c>
      <c r="K24" s="276" t="str">
        <f t="shared" si="2"/>
        <v/>
      </c>
      <c r="L24" s="276" t="str">
        <f t="shared" si="3"/>
        <v/>
      </c>
      <c r="M24" s="276" t="str">
        <f t="shared" si="4"/>
        <v/>
      </c>
      <c r="O24" s="276" t="str">
        <f t="shared" si="5"/>
        <v/>
      </c>
      <c r="P24" s="276" t="str">
        <f t="shared" si="6"/>
        <v/>
      </c>
      <c r="Q24" s="249" t="e">
        <f t="shared" si="7"/>
        <v>#N/A</v>
      </c>
      <c r="R24" s="249" t="e">
        <f t="shared" si="8"/>
        <v>#N/A</v>
      </c>
      <c r="T24" s="249" t="str">
        <f t="shared" si="9"/>
        <v/>
      </c>
      <c r="U24" s="249" t="str">
        <f t="shared" si="10"/>
        <v/>
      </c>
      <c r="V24" s="276" t="str">
        <f t="shared" si="11"/>
        <v/>
      </c>
      <c r="W24" s="276" t="str">
        <f t="shared" si="12"/>
        <v/>
      </c>
    </row>
    <row r="25" spans="2:23" ht="15.75" x14ac:dyDescent="0.25">
      <c r="B25" s="278">
        <v>17</v>
      </c>
      <c r="C25" s="288"/>
      <c r="D25" s="289" t="str">
        <f>IF('Matrix Maker'!E47&lt;&gt;"",'Matrix Maker'!E47,"")</f>
        <v/>
      </c>
      <c r="E25" s="289" t="str">
        <f>IF('Matrix Maker'!G47&lt;&gt;"",'Matrix Maker'!G47,"")</f>
        <v/>
      </c>
      <c r="F25" s="290"/>
      <c r="G25" s="291" t="str">
        <f t="shared" si="0"/>
        <v/>
      </c>
      <c r="H25" s="291" t="str">
        <f t="shared" si="1"/>
        <v/>
      </c>
      <c r="J25" s="276" t="str">
        <f t="shared" si="2"/>
        <v/>
      </c>
      <c r="K25" s="276" t="str">
        <f t="shared" si="2"/>
        <v/>
      </c>
      <c r="L25" s="276" t="str">
        <f t="shared" si="3"/>
        <v/>
      </c>
      <c r="M25" s="276" t="str">
        <f t="shared" si="4"/>
        <v/>
      </c>
      <c r="O25" s="276" t="str">
        <f t="shared" si="5"/>
        <v/>
      </c>
      <c r="P25" s="276" t="str">
        <f t="shared" si="6"/>
        <v/>
      </c>
      <c r="Q25" s="249" t="e">
        <f t="shared" si="7"/>
        <v>#N/A</v>
      </c>
      <c r="R25" s="249" t="e">
        <f t="shared" si="8"/>
        <v>#N/A</v>
      </c>
      <c r="T25" s="249" t="str">
        <f t="shared" si="9"/>
        <v/>
      </c>
      <c r="U25" s="249" t="str">
        <f t="shared" si="10"/>
        <v/>
      </c>
      <c r="V25" s="276" t="str">
        <f t="shared" si="11"/>
        <v/>
      </c>
      <c r="W25" s="276" t="str">
        <f t="shared" si="12"/>
        <v/>
      </c>
    </row>
    <row r="26" spans="2:23" ht="15.75" x14ac:dyDescent="0.25">
      <c r="B26" s="278">
        <v>18</v>
      </c>
      <c r="C26" s="288"/>
      <c r="D26" s="289" t="str">
        <f>IF('Matrix Maker'!E48&lt;&gt;"",'Matrix Maker'!E48,"")</f>
        <v/>
      </c>
      <c r="E26" s="289" t="str">
        <f>IF('Matrix Maker'!G48&lt;&gt;"",'Matrix Maker'!G48,"")</f>
        <v/>
      </c>
      <c r="F26" s="290"/>
      <c r="G26" s="291" t="str">
        <f t="shared" si="0"/>
        <v/>
      </c>
      <c r="H26" s="291" t="str">
        <f t="shared" si="1"/>
        <v/>
      </c>
      <c r="J26" s="276" t="str">
        <f t="shared" si="2"/>
        <v/>
      </c>
      <c r="K26" s="276" t="str">
        <f t="shared" si="2"/>
        <v/>
      </c>
      <c r="L26" s="276" t="str">
        <f t="shared" si="3"/>
        <v/>
      </c>
      <c r="M26" s="276" t="str">
        <f t="shared" si="4"/>
        <v/>
      </c>
      <c r="O26" s="276" t="str">
        <f t="shared" si="5"/>
        <v/>
      </c>
      <c r="P26" s="276" t="str">
        <f t="shared" si="6"/>
        <v/>
      </c>
      <c r="Q26" s="249" t="e">
        <f t="shared" si="7"/>
        <v>#N/A</v>
      </c>
      <c r="R26" s="249" t="e">
        <f t="shared" si="8"/>
        <v>#N/A</v>
      </c>
      <c r="T26" s="249" t="str">
        <f t="shared" si="9"/>
        <v/>
      </c>
      <c r="U26" s="249" t="str">
        <f t="shared" si="10"/>
        <v/>
      </c>
      <c r="V26" s="276" t="str">
        <f t="shared" si="11"/>
        <v/>
      </c>
      <c r="W26" s="276" t="str">
        <f t="shared" si="12"/>
        <v/>
      </c>
    </row>
    <row r="27" spans="2:23" ht="15.75" x14ac:dyDescent="0.25">
      <c r="B27" s="278">
        <v>19</v>
      </c>
      <c r="C27" s="288"/>
      <c r="D27" s="289" t="str">
        <f>IF('Matrix Maker'!E49&lt;&gt;"",'Matrix Maker'!E49,"")</f>
        <v/>
      </c>
      <c r="E27" s="289" t="str">
        <f>IF('Matrix Maker'!G49&lt;&gt;"",'Matrix Maker'!G49,"")</f>
        <v/>
      </c>
      <c r="F27" s="290"/>
      <c r="G27" s="291" t="str">
        <f t="shared" si="0"/>
        <v/>
      </c>
      <c r="H27" s="291" t="str">
        <f t="shared" si="1"/>
        <v/>
      </c>
      <c r="J27" s="276" t="str">
        <f t="shared" si="2"/>
        <v/>
      </c>
      <c r="K27" s="276" t="str">
        <f t="shared" si="2"/>
        <v/>
      </c>
      <c r="L27" s="276" t="str">
        <f t="shared" si="3"/>
        <v/>
      </c>
      <c r="M27" s="276" t="str">
        <f t="shared" si="4"/>
        <v/>
      </c>
      <c r="O27" s="276" t="str">
        <f t="shared" si="5"/>
        <v/>
      </c>
      <c r="P27" s="276" t="str">
        <f t="shared" si="6"/>
        <v/>
      </c>
      <c r="Q27" s="249" t="e">
        <f t="shared" si="7"/>
        <v>#N/A</v>
      </c>
      <c r="R27" s="249" t="e">
        <f t="shared" si="8"/>
        <v>#N/A</v>
      </c>
      <c r="T27" s="249" t="str">
        <f t="shared" si="9"/>
        <v/>
      </c>
      <c r="U27" s="249" t="str">
        <f t="shared" si="10"/>
        <v/>
      </c>
      <c r="V27" s="276" t="str">
        <f t="shared" si="11"/>
        <v/>
      </c>
      <c r="W27" s="276" t="str">
        <f t="shared" si="12"/>
        <v/>
      </c>
    </row>
    <row r="28" spans="2:23" ht="16.5" thickBot="1" x14ac:dyDescent="0.3">
      <c r="B28" s="278">
        <v>20</v>
      </c>
      <c r="C28" s="288"/>
      <c r="D28" s="289" t="str">
        <f>IF('Matrix Maker'!E50&lt;&gt;"",'Matrix Maker'!E50,"")</f>
        <v/>
      </c>
      <c r="E28" s="289" t="str">
        <f>IF('Matrix Maker'!G50&lt;&gt;"",'Matrix Maker'!G50,"")</f>
        <v/>
      </c>
      <c r="F28" s="290"/>
      <c r="G28" s="291" t="str">
        <f t="shared" si="0"/>
        <v/>
      </c>
      <c r="H28" s="291" t="str">
        <f t="shared" si="1"/>
        <v/>
      </c>
      <c r="J28" s="276" t="str">
        <f t="shared" si="2"/>
        <v/>
      </c>
      <c r="K28" s="276" t="str">
        <f t="shared" si="2"/>
        <v/>
      </c>
      <c r="L28" s="276" t="str">
        <f t="shared" si="3"/>
        <v/>
      </c>
      <c r="M28" s="276" t="str">
        <f t="shared" si="4"/>
        <v/>
      </c>
      <c r="O28" s="276" t="str">
        <f t="shared" si="5"/>
        <v/>
      </c>
      <c r="P28" s="276" t="str">
        <f t="shared" si="6"/>
        <v/>
      </c>
      <c r="Q28" s="249" t="e">
        <f t="shared" si="7"/>
        <v>#N/A</v>
      </c>
      <c r="R28" s="249" t="e">
        <f t="shared" si="8"/>
        <v>#N/A</v>
      </c>
      <c r="T28" s="249" t="str">
        <f t="shared" si="9"/>
        <v/>
      </c>
      <c r="U28" s="249" t="str">
        <f t="shared" si="10"/>
        <v/>
      </c>
      <c r="V28" s="276" t="str">
        <f t="shared" si="11"/>
        <v/>
      </c>
      <c r="W28" s="276" t="str">
        <f t="shared" si="12"/>
        <v/>
      </c>
    </row>
    <row r="29" spans="2:23" ht="15.75" x14ac:dyDescent="0.25">
      <c r="B29" s="271">
        <v>21</v>
      </c>
      <c r="C29" s="295"/>
      <c r="D29" s="293" t="str">
        <f>IF('Matrix Maker'!E51&lt;&gt;"",'Matrix Maker'!E51,"")</f>
        <v/>
      </c>
      <c r="E29" s="293" t="str">
        <f>IF('Matrix Maker'!G51&lt;&gt;"",'Matrix Maker'!G51,"")</f>
        <v/>
      </c>
      <c r="F29" s="296"/>
      <c r="G29" s="294" t="str">
        <f t="shared" si="0"/>
        <v/>
      </c>
      <c r="H29" s="294" t="str">
        <f t="shared" si="1"/>
        <v/>
      </c>
      <c r="J29" s="276" t="str">
        <f t="shared" si="2"/>
        <v/>
      </c>
      <c r="K29" s="276" t="str">
        <f t="shared" si="2"/>
        <v/>
      </c>
      <c r="L29" s="276" t="str">
        <f t="shared" si="3"/>
        <v/>
      </c>
      <c r="M29" s="276" t="str">
        <f t="shared" si="4"/>
        <v/>
      </c>
      <c r="O29" s="276" t="str">
        <f t="shared" si="5"/>
        <v/>
      </c>
      <c r="P29" s="276" t="str">
        <f t="shared" si="6"/>
        <v/>
      </c>
      <c r="Q29" s="249" t="e">
        <f t="shared" si="7"/>
        <v>#N/A</v>
      </c>
      <c r="R29" s="249" t="e">
        <f t="shared" si="8"/>
        <v>#N/A</v>
      </c>
      <c r="T29" s="249" t="str">
        <f t="shared" si="9"/>
        <v/>
      </c>
      <c r="U29" s="249" t="str">
        <f t="shared" si="10"/>
        <v/>
      </c>
      <c r="V29" s="276" t="str">
        <f t="shared" si="11"/>
        <v/>
      </c>
      <c r="W29" s="276" t="str">
        <f t="shared" si="12"/>
        <v/>
      </c>
    </row>
    <row r="30" spans="2:23" ht="15.75" x14ac:dyDescent="0.25">
      <c r="B30" s="278">
        <v>22</v>
      </c>
      <c r="C30" s="297"/>
      <c r="D30" s="289" t="str">
        <f>IF('Matrix Maker'!E52&lt;&gt;"",'Matrix Maker'!E52,"")</f>
        <v/>
      </c>
      <c r="E30" s="289" t="str">
        <f>IF('Matrix Maker'!G52&lt;&gt;"",'Matrix Maker'!G52,"")</f>
        <v/>
      </c>
      <c r="F30" s="290"/>
      <c r="G30" s="291" t="str">
        <f t="shared" si="0"/>
        <v/>
      </c>
      <c r="H30" s="291" t="str">
        <f t="shared" si="1"/>
        <v/>
      </c>
      <c r="J30" s="276" t="str">
        <f t="shared" si="2"/>
        <v/>
      </c>
      <c r="K30" s="276" t="str">
        <f t="shared" si="2"/>
        <v/>
      </c>
      <c r="L30" s="276" t="str">
        <f t="shared" si="3"/>
        <v/>
      </c>
      <c r="M30" s="276" t="str">
        <f t="shared" si="4"/>
        <v/>
      </c>
      <c r="O30" s="276" t="str">
        <f t="shared" si="5"/>
        <v/>
      </c>
      <c r="P30" s="276" t="str">
        <f t="shared" si="6"/>
        <v/>
      </c>
      <c r="Q30" s="249" t="e">
        <f t="shared" si="7"/>
        <v>#N/A</v>
      </c>
      <c r="R30" s="249" t="e">
        <f t="shared" si="8"/>
        <v>#N/A</v>
      </c>
      <c r="T30" s="249" t="str">
        <f t="shared" si="9"/>
        <v/>
      </c>
      <c r="U30" s="249" t="str">
        <f t="shared" si="10"/>
        <v/>
      </c>
      <c r="V30" s="276" t="str">
        <f t="shared" si="11"/>
        <v/>
      </c>
      <c r="W30" s="276" t="str">
        <f t="shared" si="12"/>
        <v/>
      </c>
    </row>
    <row r="31" spans="2:23" ht="15.75" x14ac:dyDescent="0.25">
      <c r="B31" s="278">
        <v>23</v>
      </c>
      <c r="C31" s="297"/>
      <c r="D31" s="289" t="str">
        <f>IF('Matrix Maker'!E53&lt;&gt;"",'Matrix Maker'!E53,"")</f>
        <v/>
      </c>
      <c r="E31" s="289" t="str">
        <f>IF('Matrix Maker'!G53&lt;&gt;"",'Matrix Maker'!G53,"")</f>
        <v/>
      </c>
      <c r="F31" s="290"/>
      <c r="G31" s="291" t="str">
        <f t="shared" si="0"/>
        <v/>
      </c>
      <c r="H31" s="291" t="str">
        <f t="shared" si="1"/>
        <v/>
      </c>
      <c r="J31" s="276" t="str">
        <f t="shared" si="2"/>
        <v/>
      </c>
      <c r="K31" s="276" t="str">
        <f t="shared" si="2"/>
        <v/>
      </c>
      <c r="L31" s="276" t="str">
        <f t="shared" si="3"/>
        <v/>
      </c>
      <c r="M31" s="276" t="str">
        <f t="shared" si="4"/>
        <v/>
      </c>
      <c r="O31" s="276" t="str">
        <f t="shared" si="5"/>
        <v/>
      </c>
      <c r="P31" s="276" t="str">
        <f t="shared" si="6"/>
        <v/>
      </c>
      <c r="Q31" s="249" t="e">
        <f t="shared" si="7"/>
        <v>#N/A</v>
      </c>
      <c r="R31" s="249" t="e">
        <f t="shared" si="8"/>
        <v>#N/A</v>
      </c>
      <c r="T31" s="249" t="str">
        <f t="shared" si="9"/>
        <v/>
      </c>
      <c r="U31" s="249" t="str">
        <f t="shared" si="10"/>
        <v/>
      </c>
      <c r="V31" s="276" t="str">
        <f t="shared" si="11"/>
        <v/>
      </c>
      <c r="W31" s="276" t="str">
        <f t="shared" si="12"/>
        <v/>
      </c>
    </row>
    <row r="32" spans="2:23" ht="15.75" x14ac:dyDescent="0.25">
      <c r="B32" s="278">
        <v>24</v>
      </c>
      <c r="C32" s="297"/>
      <c r="D32" s="289" t="str">
        <f>IF('Matrix Maker'!E54&lt;&gt;"",'Matrix Maker'!E54,"")</f>
        <v/>
      </c>
      <c r="E32" s="289" t="str">
        <f>IF('Matrix Maker'!G54&lt;&gt;"",'Matrix Maker'!G54,"")</f>
        <v/>
      </c>
      <c r="F32" s="290"/>
      <c r="G32" s="291" t="str">
        <f t="shared" si="0"/>
        <v/>
      </c>
      <c r="H32" s="291" t="str">
        <f t="shared" si="1"/>
        <v/>
      </c>
      <c r="J32" s="276" t="str">
        <f t="shared" si="2"/>
        <v/>
      </c>
      <c r="K32" s="276" t="str">
        <f t="shared" si="2"/>
        <v/>
      </c>
      <c r="L32" s="276" t="str">
        <f t="shared" si="3"/>
        <v/>
      </c>
      <c r="M32" s="276" t="str">
        <f t="shared" si="4"/>
        <v/>
      </c>
      <c r="O32" s="276" t="str">
        <f t="shared" si="5"/>
        <v/>
      </c>
      <c r="P32" s="276" t="str">
        <f t="shared" si="6"/>
        <v/>
      </c>
      <c r="Q32" s="249" t="e">
        <f t="shared" si="7"/>
        <v>#N/A</v>
      </c>
      <c r="R32" s="249" t="e">
        <f t="shared" si="8"/>
        <v>#N/A</v>
      </c>
      <c r="T32" s="249" t="str">
        <f t="shared" si="9"/>
        <v/>
      </c>
      <c r="U32" s="249" t="str">
        <f t="shared" si="10"/>
        <v/>
      </c>
      <c r="V32" s="276" t="str">
        <f t="shared" si="11"/>
        <v/>
      </c>
      <c r="W32" s="276" t="str">
        <f t="shared" si="12"/>
        <v/>
      </c>
    </row>
    <row r="33" spans="2:23" ht="16.5" thickBot="1" x14ac:dyDescent="0.3">
      <c r="B33" s="283">
        <v>25</v>
      </c>
      <c r="C33" s="298"/>
      <c r="D33" s="299" t="str">
        <f>IF('Matrix Maker'!E55&lt;&gt;"",'Matrix Maker'!E55,"")</f>
        <v/>
      </c>
      <c r="E33" s="299" t="str">
        <f>IF('Matrix Maker'!G55&lt;&gt;"",'Matrix Maker'!G55,"")</f>
        <v/>
      </c>
      <c r="F33" s="300"/>
      <c r="G33" s="301" t="str">
        <f t="shared" si="0"/>
        <v/>
      </c>
      <c r="H33" s="301" t="str">
        <f t="shared" si="1"/>
        <v/>
      </c>
      <c r="J33" s="276" t="str">
        <f t="shared" si="2"/>
        <v/>
      </c>
      <c r="K33" s="276" t="str">
        <f t="shared" si="2"/>
        <v/>
      </c>
      <c r="L33" s="276" t="str">
        <f t="shared" si="3"/>
        <v/>
      </c>
      <c r="M33" s="276" t="str">
        <f t="shared" si="4"/>
        <v/>
      </c>
      <c r="O33" s="276" t="str">
        <f t="shared" si="5"/>
        <v/>
      </c>
      <c r="P33" s="276" t="str">
        <f t="shared" si="6"/>
        <v/>
      </c>
      <c r="Q33" s="249" t="e">
        <f t="shared" si="7"/>
        <v>#N/A</v>
      </c>
      <c r="R33" s="249" t="e">
        <f t="shared" si="8"/>
        <v>#N/A</v>
      </c>
      <c r="T33" s="249" t="str">
        <f t="shared" si="9"/>
        <v/>
      </c>
      <c r="U33" s="249" t="str">
        <f t="shared" si="10"/>
        <v/>
      </c>
      <c r="V33" s="276" t="str">
        <f t="shared" si="11"/>
        <v/>
      </c>
      <c r="W33" s="276" t="str">
        <f t="shared" si="12"/>
        <v/>
      </c>
    </row>
    <row r="34" spans="2:23" ht="15.75" x14ac:dyDescent="0.25">
      <c r="B34" s="302"/>
      <c r="D34" s="290"/>
      <c r="E34" s="290"/>
      <c r="F34" s="290"/>
      <c r="G34" s="290"/>
      <c r="H34" s="290"/>
    </row>
    <row r="35" spans="2:23" ht="15.75" x14ac:dyDescent="0.25">
      <c r="B35" s="302"/>
      <c r="C35" s="267"/>
      <c r="D35" s="290"/>
      <c r="E35" s="290"/>
      <c r="F35" s="290"/>
      <c r="G35" s="290"/>
      <c r="H35" s="290"/>
    </row>
    <row r="36" spans="2:23" ht="15.75" x14ac:dyDescent="0.25">
      <c r="B36" s="302"/>
      <c r="C36" s="267"/>
      <c r="D36" s="290"/>
      <c r="E36" s="290"/>
      <c r="F36" s="290"/>
      <c r="G36" s="290"/>
      <c r="H36" s="290"/>
    </row>
    <row r="37" spans="2:23" ht="15.75" x14ac:dyDescent="0.25">
      <c r="B37" s="302"/>
      <c r="D37" s="303"/>
      <c r="E37" s="290"/>
      <c r="F37" s="290"/>
      <c r="G37" s="290"/>
      <c r="H37" s="290"/>
    </row>
    <row r="38" spans="2:23" ht="15.75" x14ac:dyDescent="0.25">
      <c r="B38" s="302"/>
      <c r="D38" s="303"/>
      <c r="E38" s="290"/>
      <c r="F38" s="290"/>
      <c r="G38" s="290"/>
      <c r="H38" s="290"/>
    </row>
    <row r="39" spans="2:23" ht="15.75" x14ac:dyDescent="0.25">
      <c r="B39" s="302"/>
      <c r="D39" s="303"/>
      <c r="E39" s="290"/>
      <c r="F39" s="290"/>
      <c r="G39" s="290"/>
      <c r="H39" s="290"/>
    </row>
    <row r="40" spans="2:23" ht="15.75" x14ac:dyDescent="0.25">
      <c r="B40" s="302"/>
      <c r="D40" s="303"/>
      <c r="E40" s="290"/>
      <c r="F40" s="290"/>
      <c r="G40" s="290"/>
      <c r="H40" s="290"/>
    </row>
    <row r="41" spans="2:23" ht="15.75" x14ac:dyDescent="0.25">
      <c r="B41" s="302"/>
      <c r="D41" s="303"/>
      <c r="E41" s="290"/>
      <c r="F41" s="290"/>
      <c r="G41" s="290"/>
      <c r="H41" s="290"/>
    </row>
    <row r="42" spans="2:23" ht="15.75" x14ac:dyDescent="0.25">
      <c r="B42" s="302"/>
      <c r="D42" s="303"/>
      <c r="E42" s="290"/>
      <c r="F42" s="290"/>
      <c r="G42" s="290"/>
      <c r="H42" s="290"/>
    </row>
    <row r="43" spans="2:23" ht="15.75" x14ac:dyDescent="0.25">
      <c r="B43" s="302"/>
      <c r="D43" s="303"/>
      <c r="E43" s="290"/>
      <c r="F43" s="290"/>
      <c r="G43" s="290"/>
      <c r="H43" s="290"/>
    </row>
    <row r="44" spans="2:23" ht="15.75" x14ac:dyDescent="0.25">
      <c r="B44" s="302"/>
      <c r="D44" s="303"/>
      <c r="E44" s="290"/>
      <c r="F44" s="290"/>
      <c r="G44" s="290"/>
      <c r="H44" s="290"/>
    </row>
    <row r="45" spans="2:23" ht="15.75" x14ac:dyDescent="0.25">
      <c r="B45" s="302"/>
      <c r="D45" s="303"/>
      <c r="E45" s="290"/>
      <c r="F45" s="290"/>
      <c r="G45" s="290"/>
      <c r="H45" s="290"/>
    </row>
    <row r="46" spans="2:23" ht="15.75" x14ac:dyDescent="0.25">
      <c r="B46" s="302"/>
      <c r="D46" s="303"/>
      <c r="E46" s="290"/>
      <c r="F46" s="290"/>
      <c r="G46" s="290"/>
      <c r="H46" s="290"/>
    </row>
    <row r="47" spans="2:23" ht="15.75" x14ac:dyDescent="0.25">
      <c r="B47" s="302"/>
      <c r="D47" s="303"/>
      <c r="E47" s="290"/>
      <c r="F47" s="290"/>
      <c r="G47" s="290"/>
      <c r="H47" s="290"/>
    </row>
    <row r="48" spans="2:23" ht="15.75" x14ac:dyDescent="0.25">
      <c r="B48" s="302"/>
      <c r="D48" s="303"/>
      <c r="E48" s="290"/>
      <c r="F48" s="290"/>
      <c r="G48" s="290"/>
      <c r="H48" s="290"/>
    </row>
    <row r="49" spans="2:8" ht="15.75" x14ac:dyDescent="0.25">
      <c r="B49" s="302"/>
      <c r="D49" s="303"/>
      <c r="E49" s="290"/>
      <c r="F49" s="290"/>
      <c r="G49" s="290"/>
      <c r="H49" s="290"/>
    </row>
    <row r="50" spans="2:8" ht="15.75" x14ac:dyDescent="0.25">
      <c r="B50" s="302"/>
      <c r="D50" s="303"/>
      <c r="E50" s="290"/>
      <c r="F50" s="290"/>
      <c r="G50" s="290"/>
      <c r="H50" s="290"/>
    </row>
    <row r="51" spans="2:8" ht="15.75" x14ac:dyDescent="0.25">
      <c r="B51" s="302"/>
      <c r="D51" s="303"/>
      <c r="E51" s="290"/>
      <c r="F51" s="290"/>
      <c r="G51" s="290"/>
      <c r="H51" s="290"/>
    </row>
    <row r="52" spans="2:8" ht="15.75" x14ac:dyDescent="0.25">
      <c r="B52" s="302"/>
      <c r="D52" s="303"/>
      <c r="E52" s="290"/>
      <c r="F52" s="290"/>
      <c r="G52" s="290"/>
      <c r="H52" s="290"/>
    </row>
    <row r="53" spans="2:8" ht="15.75" x14ac:dyDescent="0.25">
      <c r="B53" s="302"/>
      <c r="D53" s="303"/>
      <c r="E53" s="290"/>
      <c r="F53" s="290"/>
      <c r="G53" s="290"/>
      <c r="H53" s="290"/>
    </row>
    <row r="54" spans="2:8" ht="15.75" x14ac:dyDescent="0.25">
      <c r="B54" s="302"/>
      <c r="D54" s="303"/>
      <c r="E54" s="290"/>
      <c r="F54" s="290"/>
      <c r="G54" s="290"/>
      <c r="H54" s="290"/>
    </row>
    <row r="55" spans="2:8" ht="15.75" x14ac:dyDescent="0.25">
      <c r="B55" s="302"/>
      <c r="D55" s="303"/>
      <c r="E55" s="290"/>
      <c r="F55" s="290"/>
      <c r="G55" s="290"/>
      <c r="H55" s="290"/>
    </row>
    <row r="56" spans="2:8" ht="15.75" x14ac:dyDescent="0.25">
      <c r="B56" s="302"/>
      <c r="D56" s="303"/>
      <c r="E56" s="290"/>
      <c r="F56" s="290"/>
      <c r="G56" s="290"/>
      <c r="H56" s="290"/>
    </row>
    <row r="57" spans="2:8" ht="15.75" x14ac:dyDescent="0.25">
      <c r="B57" s="302"/>
      <c r="D57" s="303"/>
      <c r="E57" s="290"/>
      <c r="F57" s="290"/>
      <c r="G57" s="290"/>
      <c r="H57" s="290"/>
    </row>
    <row r="58" spans="2:8" ht="15.75" x14ac:dyDescent="0.25">
      <c r="B58" s="302"/>
      <c r="D58" s="303"/>
      <c r="E58" s="290"/>
      <c r="F58" s="290"/>
      <c r="G58" s="290"/>
      <c r="H58" s="290"/>
    </row>
    <row r="59" spans="2:8" x14ac:dyDescent="0.25">
      <c r="D59" s="249"/>
      <c r="E59" s="290"/>
    </row>
    <row r="60" spans="2:8" x14ac:dyDescent="0.25">
      <c r="D60" s="249"/>
      <c r="E60" s="290"/>
    </row>
    <row r="61" spans="2:8" x14ac:dyDescent="0.25">
      <c r="D61" s="249"/>
      <c r="E61" s="290"/>
    </row>
  </sheetData>
  <sheetProtection algorithmName="SHA-512" hashValue="lvdtYMN0ZK4YSz4NjH1uURKrtwVVvZVz8AQS6N/V0tzeIr4yqVBU9SHSRJ5v6UQ9D+cPyl3z94G+lzcwp9cDpw==" saltValue="yOiH/lk5CIK0yQF7XLmSXA==" spinCount="100000" sheet="1" objects="1" scenarios="1"/>
  <mergeCells count="4">
    <mergeCell ref="D7:E7"/>
    <mergeCell ref="C3:H3"/>
    <mergeCell ref="G5:H5"/>
    <mergeCell ref="G6:H6"/>
  </mergeCells>
  <dataValidations count="2">
    <dataValidation allowBlank="1" showInputMessage="1" showErrorMessage="1" error="Data outside your set min and max values above" sqref="D9:E33" xr:uid="{00000000-0002-0000-0100-000000000000}"/>
    <dataValidation type="decimal" allowBlank="1" showInputMessage="1" showErrorMessage="1" error="Outside your min/max range" sqref="Y9:Y13" xr:uid="{A27784DB-3398-4C52-9375-17209B5B17D1}">
      <formula1>$G$19</formula1>
      <formula2>$G$18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Matrix Maker</vt:lpstr>
      <vt:lpstr>Perceptual Map Worksheet</vt:lpstr>
      <vt:lpstr>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2020-02-24T11:49:27Z</dcterms:modified>
</cp:coreProperties>
</file>